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35" windowWidth="20115" windowHeight="7935" activeTab="1"/>
  </bookViews>
  <sheets>
    <sheet name="εκφώνηση" sheetId="2" r:id="rId1"/>
    <sheet name="λογαριασμοί" sheetId="1" r:id="rId2"/>
  </sheets>
  <calcPr calcId="144525"/>
</workbook>
</file>

<file path=xl/calcChain.xml><?xml version="1.0" encoding="utf-8"?>
<calcChain xmlns="http://schemas.openxmlformats.org/spreadsheetml/2006/main">
  <c r="C36" i="1" l="1"/>
  <c r="D36" i="1"/>
  <c r="E36" i="1"/>
  <c r="B36" i="1"/>
  <c r="B35" i="1"/>
  <c r="E37" i="1"/>
  <c r="C37" i="1"/>
  <c r="D37" i="1"/>
  <c r="B37" i="1"/>
  <c r="C39" i="1"/>
  <c r="D39" i="1"/>
  <c r="E39" i="1"/>
  <c r="B39" i="1"/>
  <c r="C40" i="1"/>
  <c r="D40" i="1"/>
  <c r="E40" i="1"/>
  <c r="B40" i="1"/>
  <c r="C41" i="1"/>
  <c r="D41" i="1"/>
  <c r="E41" i="1"/>
  <c r="B41" i="1"/>
  <c r="C42" i="1"/>
  <c r="D42" i="1"/>
  <c r="E42" i="1"/>
  <c r="B42" i="1"/>
  <c r="C43" i="1"/>
  <c r="D43" i="1"/>
  <c r="E43" i="1"/>
  <c r="B43" i="1"/>
  <c r="D59" i="1"/>
  <c r="E59" i="1"/>
  <c r="F59" i="1"/>
  <c r="C59" i="1"/>
  <c r="D58" i="1"/>
  <c r="E58" i="1"/>
  <c r="F58" i="1"/>
  <c r="C58" i="1"/>
  <c r="D57" i="1"/>
  <c r="E57" i="1"/>
  <c r="F57" i="1"/>
  <c r="C57" i="1"/>
  <c r="D56" i="1"/>
  <c r="E56" i="1"/>
  <c r="F56" i="1"/>
  <c r="C56" i="1"/>
  <c r="D55" i="1"/>
  <c r="E55" i="1"/>
  <c r="F55" i="1"/>
  <c r="C55" i="1"/>
  <c r="C44" i="1"/>
  <c r="D44" i="1"/>
  <c r="E44" i="1"/>
  <c r="D53" i="1"/>
  <c r="E53" i="1"/>
  <c r="F53" i="1"/>
  <c r="C53" i="1"/>
  <c r="D54" i="1"/>
  <c r="E54" i="1"/>
  <c r="F54" i="1"/>
  <c r="C54" i="1"/>
  <c r="B44" i="1" s="1"/>
  <c r="C45" i="1"/>
  <c r="D45" i="1"/>
  <c r="E45" i="1"/>
  <c r="B45" i="1"/>
  <c r="C46" i="1"/>
  <c r="D46" i="1"/>
  <c r="E46" i="1"/>
  <c r="B46" i="1"/>
  <c r="C38" i="1"/>
  <c r="D38" i="1"/>
  <c r="E38" i="1"/>
  <c r="B38" i="1"/>
  <c r="C35" i="1"/>
  <c r="D35" i="1"/>
  <c r="E35" i="1"/>
</calcChain>
</file>

<file path=xl/comments1.xml><?xml version="1.0" encoding="utf-8"?>
<comments xmlns="http://schemas.openxmlformats.org/spreadsheetml/2006/main">
  <authors>
    <author>aliadaki</author>
  </authors>
  <commentList>
    <comment ref="A44" authorId="0">
      <text>
        <r>
          <rPr>
            <b/>
            <sz val="9"/>
            <color indexed="81"/>
            <rFont val="Tahoma"/>
            <family val="2"/>
            <charset val="161"/>
          </rPr>
          <t>aliadaki:</t>
        </r>
        <r>
          <rPr>
            <sz val="9"/>
            <color indexed="81"/>
            <rFont val="Tahoma"/>
            <family val="2"/>
            <charset val="161"/>
          </rPr>
          <t xml:space="preserve">
* λάβετε υπόψη το σύνολο των βραχυπρόθεσμων υποχρεώσεων</t>
        </r>
      </text>
    </comment>
  </commentList>
</comments>
</file>

<file path=xl/sharedStrings.xml><?xml version="1.0" encoding="utf-8"?>
<sst xmlns="http://schemas.openxmlformats.org/spreadsheetml/2006/main" count="58" uniqueCount="57">
  <si>
    <t>ΕΠΩΝΥΜΙΑ ΕΤΑΙΡΕΙΑΣ</t>
  </si>
  <si>
    <t>Α-Β-C</t>
  </si>
  <si>
    <t>ΕΤΟΣ</t>
  </si>
  <si>
    <t>Λογαριασμοί</t>
  </si>
  <si>
    <t>ΠΑΓΙΟ ΕΝΕΡΓΗΤΙΚΟ</t>
  </si>
  <si>
    <t>ΕΤΟΙΜΑ ΠΡΟΙΟΝΤΑ / ΕΜΠΟΡΕΥΜΑΤΑ/ ΑΠΟΘΕΜΑΤΑ</t>
  </si>
  <si>
    <t>ΠΡΩΤΕΣ ΚΑΙ ΒΟΗΘΗΤΙΚΕΣ ΥΛΕΣ / ΑΝΑΛΩΣΙΜΑ ΥΛΙΚΑ</t>
  </si>
  <si>
    <t>ΑΠΑΙΤΗΣΕΙΣ ΠΕΛΑΤΩΝ / ΓΡΑΜΜΑΤΙΑ ΚΑΙ ΕΠΙΤΑΓΕΣ ΕΙΣΠΡΑΚΤΕΕΣ</t>
  </si>
  <si>
    <t>ΧΡΕΟΓΡΑΦΑ</t>
  </si>
  <si>
    <t>ΤΑΜΕΙΟ / ΤΡΑΠΕΖΕΣ</t>
  </si>
  <si>
    <t>ΙΔΙΑ ΚΕΦΑΛΑΙΑ</t>
  </si>
  <si>
    <t>ΑΠΟΘΕΜΑΤΙΚΑ</t>
  </si>
  <si>
    <t>ΜΑΚΡΟΠΡΟΘΕΣΜΕΣ ΥΠΟΧΡΕΩΣΕΙΣ</t>
  </si>
  <si>
    <t>ΟΦΕΙΛΕΣ ΣΕ ΤΡΑΠΕΖΕΣ / ΔΟΣΕΙΣ ΜΑΚΡΟΠΡΟΘΕΣΜΩΝ ΔΑΝΕΙΩΝ</t>
  </si>
  <si>
    <t>ΠΡΟΜΗΘΕΥΤΕΣ / ΓΡΑΜΜΑΤΙΑ ΚΑΙ ΕΠΙΤΑΓΕΣ ΠΛΗΡΩΤΕΕΣ / ΠΙΣΤΩΤΕΣ</t>
  </si>
  <si>
    <t>ΒΡΑΧΥΠΡΟΘΕΣΜΕΣ ΥΠΟΧΡΕΩΣΕΙΣ ΛΟΙΠΕΣ</t>
  </si>
  <si>
    <t>ΣΥΝΟΛΟ ΚΥΚΛΟΥ ΕΡΓΑΣΙΩΝ</t>
  </si>
  <si>
    <t>ΚΟΣΤΟΣ ΠΩΛΗΣΕΩΝ</t>
  </si>
  <si>
    <t>ΠΡΟΜΗΘΕΙΕΣ / ΛΟΙΠΑ ΛΕΙΤΟΥΡΓΙΚΑ ΕΣΟΔΑ</t>
  </si>
  <si>
    <t>ΧΡΗΜΑΤΟΟΙΚΟΝΟΜΙΚΕΣ ΔΑΠΑΝΕΣ</t>
  </si>
  <si>
    <t>ΕΞΟΔΑ ΔΙΟΙΚΗΤΙΚΗΣ ΛΕΙΤΟΥΡΓΙΑΣ</t>
  </si>
  <si>
    <t>ΛΟΙΠΑ ΛΕΙΤΟΥΡΓΙΚΑ ΕΞΟΔΑ</t>
  </si>
  <si>
    <t>ΣΥΝΟΛΟ ΑΠΟΣΒΕΣΕΩΝ</t>
  </si>
  <si>
    <t>ΦΟΡΟΛΟΓΙΚΟΣ ΣΥΝΤΕΛΕΣΤΗΣ 24%</t>
  </si>
  <si>
    <t>Χρηματοοικονομικοί Δείκτες</t>
  </si>
  <si>
    <t>Γενική Ρευστότητα = (κυκλοφορούν ενεργητικό/ Βραχυπροθεσμες υποχ)</t>
  </si>
  <si>
    <t>Άμεση Ρευστότητα = (κυκλοφορούν ενεργητικό - αποθέματα/ Βραχυπροθεσμες υποχ)</t>
  </si>
  <si>
    <t>Ταμειακή Ρευστότητα = (διαθέσιμα/βραχυπρόθεσμες υποχρεωσεις)</t>
  </si>
  <si>
    <t>Μικτό Περιθώριο Κέρδους = (Μικτά κέρδη/Πωλήσεις)</t>
  </si>
  <si>
    <t>Καθαρό Περιθώριο Κέρδους = (Καθαρά Κέρδη / Πωλήσεις)</t>
  </si>
  <si>
    <t>Return on Equity = (Καθαρά Κέρδη / Ίδια Κεφάλαια)</t>
  </si>
  <si>
    <t>Return on Assets = (Καθαρά Κέρδη/ Σύνολο Ενεργητικού)</t>
  </si>
  <si>
    <t>Βιομηχανική Αποδοτικότητα = (Κ.Π.Φ.T./Σύνολο Ενεργητικού)</t>
  </si>
  <si>
    <t>Δανειακή Επιβάρυνση = (Ξένα Κεφάλαια / ίδια Κεφάλαια)</t>
  </si>
  <si>
    <t>Δείκτης Σημασίας χρηματοοικονομικών εξόδων = (Χρηματοοικονομικά έξοδα/ πωλήσεις)</t>
  </si>
  <si>
    <t>Δείκτης Σημασίας λειτουργικών εξόδων = (Λειτουργικά έξοδα/ πωλήσεις)</t>
  </si>
  <si>
    <t>Εκφώνηση:</t>
  </si>
  <si>
    <t>Παράδοση μέχρι τη Δευτέρα 2/12</t>
  </si>
  <si>
    <t>1) Να υπολογίσετε τους χρηματοοικονομικούς δείκτες που σας δίνονται.</t>
  </si>
  <si>
    <t>Στο φύλλο "λογαριασμοί" παρατίθενται βασικά χρηματοοικονομικά στοιχεία της εταιρείας Α-Β-C για τέσσερα συνεχόμενα έτη και σας ζητείται:</t>
  </si>
  <si>
    <t xml:space="preserve">3) Να σχολιάσετε την επίδοση της επιχείρησης A-B-C, ανά δείκτη, κατηγορία και συνολικά. </t>
  </si>
  <si>
    <t>2) Να παρουσιάσετε τη διαχρονική εξέλιξη των δεικτών μέσα από γραφήματα (μπορείτε να κάνετε ομαδοποίηση δεικτών και να ενσωματώσετε σε ένα γράφημα δυο ή και περισσότερους δείκτες).</t>
  </si>
  <si>
    <t>Ταχύτητα Εξόφλησης Βραχυχρόνιων Υποχρεώσεων = (Αγορές επί πιστώση/ μ.ο Β. Υ*)</t>
  </si>
  <si>
    <t>4η εργαστηριακή αναφορά</t>
  </si>
  <si>
    <t>2013</t>
  </si>
  <si>
    <t>2014</t>
  </si>
  <si>
    <t>2015</t>
  </si>
  <si>
    <t>2016</t>
  </si>
  <si>
    <t>Βραχυπρόθεσμες Υποχρεώσεις</t>
  </si>
  <si>
    <t>Έτη</t>
  </si>
  <si>
    <t xml:space="preserve"> </t>
  </si>
  <si>
    <t>Κυκλοφορούν Ενεργητικό</t>
  </si>
  <si>
    <t>Μικτά κέρδη</t>
  </si>
  <si>
    <t>Καθαρά Κέρδη</t>
  </si>
  <si>
    <t>Σύνολο Ενεργητικού</t>
  </si>
  <si>
    <t>Κ.Π.Φ.Τ</t>
  </si>
  <si>
    <t>Ξένα Κεφάλαια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</si>
</sst>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000"/>
  </numFmts>
  <fonts count="13" x14ac:knownFonts="1">
    <font>
      <sz val="10"/>
      <name val="Arial"/>
      <family val="2"/>
      <charset val="161"/>
    </font>
    <font>
      <b/>
      <sz val="10"/>
      <name val="Arial"/>
      <family val="2"/>
    </font>
    <font>
      <b/>
      <sz val="10"/>
      <name val="Arial"/>
      <family val="2"/>
      <charset val="161"/>
    </font>
    <font>
      <sz val="10"/>
      <color indexed="10"/>
      <name val="Arial"/>
      <family val="2"/>
      <charset val="161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  <charset val="161"/>
    </font>
    <font>
      <b/>
      <i/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/>
    <xf numFmtId="0" fontId="1" fillId="2" borderId="1" xfId="0" applyFont="1" applyFill="1" applyBorder="1" applyAlignment="1">
      <alignment horizontal="right"/>
    </xf>
    <xf numFmtId="0" fontId="2" fillId="2" borderId="0" xfId="0" applyFont="1" applyFill="1"/>
    <xf numFmtId="0" fontId="0" fillId="3" borderId="0" xfId="0" applyFill="1"/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4" fillId="0" borderId="0" xfId="0" applyFont="1" applyFill="1" applyAlignment="1" applyProtection="1">
      <alignment horizontal="left" vertical="top" wrapText="1"/>
      <protection locked="0"/>
    </xf>
    <xf numFmtId="3" fontId="0" fillId="0" borderId="0" xfId="0" applyNumberFormat="1"/>
    <xf numFmtId="3" fontId="5" fillId="0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Fill="1"/>
    <xf numFmtId="0" fontId="8" fillId="0" borderId="0" xfId="0" applyFont="1"/>
    <xf numFmtId="0" fontId="8" fillId="3" borderId="0" xfId="0" applyFont="1" applyFill="1"/>
    <xf numFmtId="0" fontId="5" fillId="0" borderId="0" xfId="0" applyFont="1" applyFill="1"/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0" fillId="4" borderId="0" xfId="0" applyFill="1"/>
    <xf numFmtId="0" fontId="3" fillId="4" borderId="0" xfId="0" applyFont="1" applyFill="1"/>
    <xf numFmtId="0" fontId="0" fillId="0" borderId="0" xfId="0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164" fontId="2" fillId="4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/>
    <xf numFmtId="165" fontId="2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164" fontId="0" fillId="4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Alignment="1">
      <alignment wrapText="1"/>
    </xf>
  </cellXfs>
  <cellStyles count="1">
    <cellStyle name="Κανονικό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λογαριασμοί!$A$38</c:f>
              <c:strCache>
                <c:ptCount val="1"/>
                <c:pt idx="0">
                  <c:v>Μικτό Περιθώριο Κέρδους = (Μικτά κέρδη/Πωλήσεις)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λογαριασμοί!$B$38:$E$38</c:f>
              <c:numCache>
                <c:formatCode>General</c:formatCode>
                <c:ptCount val="4"/>
                <c:pt idx="0">
                  <c:v>0.57372643613652508</c:v>
                </c:pt>
                <c:pt idx="1">
                  <c:v>0.37820580491815342</c:v>
                </c:pt>
                <c:pt idx="2">
                  <c:v>0.25463192412898772</c:v>
                </c:pt>
                <c:pt idx="3">
                  <c:v>0.19628580402904727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λογαριασμοί!$A$39</c:f>
              <c:strCache>
                <c:ptCount val="1"/>
                <c:pt idx="0">
                  <c:v>Καθαρό Περιθώριο Κέρδους = (Καθαρά Κέρδη / Πωλήσεις)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λογαριασμοί!$B$39:$E$39</c:f>
              <c:numCache>
                <c:formatCode>General</c:formatCode>
                <c:ptCount val="4"/>
                <c:pt idx="0">
                  <c:v>0.43603209146375899</c:v>
                </c:pt>
                <c:pt idx="1">
                  <c:v>0.2874364117377966</c:v>
                </c:pt>
                <c:pt idx="2">
                  <c:v>0.19352026233803069</c:v>
                </c:pt>
                <c:pt idx="3">
                  <c:v>0.14917721106207593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19872"/>
        <c:axId val="141121792"/>
      </c:lineChart>
      <c:catAx>
        <c:axId val="1411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21792"/>
        <c:crosses val="autoZero"/>
        <c:auto val="1"/>
        <c:lblAlgn val="ctr"/>
        <c:lblOffset val="100"/>
        <c:noMultiLvlLbl val="0"/>
      </c:catAx>
      <c:valAx>
        <c:axId val="14112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19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λογαριασμοί!$A$40</c:f>
              <c:strCache>
                <c:ptCount val="1"/>
                <c:pt idx="0">
                  <c:v>Return on Equity = (Καθαρά Κέρδη / Ίδια Κεφάλαια)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λογαριασμοί!$B$40:$E$40</c:f>
              <c:numCache>
                <c:formatCode>General</c:formatCode>
                <c:ptCount val="4"/>
                <c:pt idx="0">
                  <c:v>0.24475098802820933</c:v>
                </c:pt>
                <c:pt idx="1">
                  <c:v>0.16021168568455946</c:v>
                </c:pt>
                <c:pt idx="2">
                  <c:v>0.12523227895537431</c:v>
                </c:pt>
                <c:pt idx="3">
                  <c:v>9.5893823152312305E-2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λογαριασμοί!$A$41</c:f>
              <c:strCache>
                <c:ptCount val="1"/>
                <c:pt idx="0">
                  <c:v>Return on Assets = (Καθαρά Κέρδη/ Σύνολο Ενεργητικού)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λογαριασμοί!$B$41:$E$41</c:f>
              <c:numCache>
                <c:formatCode>General</c:formatCode>
                <c:ptCount val="4"/>
                <c:pt idx="0">
                  <c:v>0.10940371157829984</c:v>
                </c:pt>
                <c:pt idx="1">
                  <c:v>8.6548673163068093E-2</c:v>
                </c:pt>
                <c:pt idx="2">
                  <c:v>4.3968437219028177E-2</c:v>
                </c:pt>
                <c:pt idx="3">
                  <c:v>3.6765900023020617E-2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λογαριασμοί!$A$42</c:f>
              <c:strCache>
                <c:ptCount val="1"/>
                <c:pt idx="0">
                  <c:v>Βιομηχανική Αποδοτικότητα = (Κ.Π.Φ.T./Σύνολο Ενεργητικού)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λογαριασμοί!$B$42:$E$42</c:f>
              <c:numCache>
                <c:formatCode>0.00</c:formatCode>
                <c:ptCount val="4"/>
                <c:pt idx="0">
                  <c:v>4.223413020107792E-2</c:v>
                </c:pt>
                <c:pt idx="1">
                  <c:v>6.0458626739789308E-3</c:v>
                </c:pt>
                <c:pt idx="2">
                  <c:v>7.0689643947457548E-3</c:v>
                </c:pt>
                <c:pt idx="3">
                  <c:v>1.4163613160501744E-3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83424"/>
        <c:axId val="167384960"/>
      </c:lineChart>
      <c:catAx>
        <c:axId val="16738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384960"/>
        <c:crosses val="autoZero"/>
        <c:auto val="1"/>
        <c:lblAlgn val="ctr"/>
        <c:lblOffset val="100"/>
        <c:noMultiLvlLbl val="0"/>
      </c:catAx>
      <c:valAx>
        <c:axId val="16738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383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λογαριασμοί!$A$45</c:f>
              <c:strCache>
                <c:ptCount val="1"/>
                <c:pt idx="0">
                  <c:v>Δείκτης Σημασίας χρηματοοικονομικών εξόδων = (Χρηματοοικονομικά έξοδα/ πωλήσεις)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λογαριασμοί!$B$45:$E$45</c:f>
              <c:numCache>
                <c:formatCode>General</c:formatCode>
                <c:ptCount val="4"/>
                <c:pt idx="0">
                  <c:v>0.32209054168034185</c:v>
                </c:pt>
                <c:pt idx="1">
                  <c:v>3.8388890488392402E-3</c:v>
                </c:pt>
                <c:pt idx="2">
                  <c:v>0.18891886819209858</c:v>
                </c:pt>
                <c:pt idx="3">
                  <c:v>0.2913025546185814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λογαριασμοί!$A$46</c:f>
              <c:strCache>
                <c:ptCount val="1"/>
                <c:pt idx="0">
                  <c:v>Δείκτης Σημασίας λειτουργικών εξόδων = (Λειτουργικά έξοδα/ πωλήσεις)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λογαριασμοί!$B$46:$E$46</c:f>
              <c:numCache>
                <c:formatCode>General</c:formatCode>
                <c:ptCount val="4"/>
                <c:pt idx="0">
                  <c:v>0.17512027432403937</c:v>
                </c:pt>
                <c:pt idx="1">
                  <c:v>0.16125586617913801</c:v>
                </c:pt>
                <c:pt idx="2">
                  <c:v>6.0302729666390352E-2</c:v>
                </c:pt>
                <c:pt idx="3">
                  <c:v>8.7763969965183944E-2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99840"/>
        <c:axId val="89701760"/>
      </c:lineChart>
      <c:catAx>
        <c:axId val="896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01760"/>
        <c:crosses val="autoZero"/>
        <c:auto val="1"/>
        <c:lblAlgn val="ctr"/>
        <c:lblOffset val="100"/>
        <c:noMultiLvlLbl val="0"/>
      </c:catAx>
      <c:valAx>
        <c:axId val="8970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99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λογαριασμοί!$A$43</c:f>
              <c:strCache>
                <c:ptCount val="1"/>
                <c:pt idx="0">
                  <c:v>Δανειακή Επιβάρυνση = (Ξένα Κεφάλαια / ίδια Κεφάλαια)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λογαριασμοί!$B$43:$E$43</c:f>
              <c:numCache>
                <c:formatCode>General</c:formatCode>
                <c:ptCount val="4"/>
                <c:pt idx="0">
                  <c:v>1.2371360577930846</c:v>
                </c:pt>
                <c:pt idx="1">
                  <c:v>0.85111660097551578</c:v>
                </c:pt>
                <c:pt idx="2">
                  <c:v>1.8482312967261358</c:v>
                </c:pt>
                <c:pt idx="3">
                  <c:v>1.6082272728879015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λογαριασμοί!$A$44</c:f>
              <c:strCache>
                <c:ptCount val="1"/>
                <c:pt idx="0">
                  <c:v>Ταχύτητα Εξόφλησης Βραχυχρόνιων Υποχρεώσεων = (Αγορές επί πιστώση/ μ.ο Β. Υ*)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λογαριασμοί!$B$44:$E$44</c:f>
              <c:numCache>
                <c:formatCode>General</c:formatCode>
                <c:ptCount val="4"/>
                <c:pt idx="0">
                  <c:v>0.19743851469214369</c:v>
                </c:pt>
                <c:pt idx="1">
                  <c:v>9.0195929872984915E-2</c:v>
                </c:pt>
                <c:pt idx="2">
                  <c:v>0.20070511240130379</c:v>
                </c:pt>
                <c:pt idx="3">
                  <c:v>0.19081593637504995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30848"/>
        <c:axId val="139025408"/>
      </c:lineChart>
      <c:catAx>
        <c:axId val="12323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025408"/>
        <c:crosses val="autoZero"/>
        <c:auto val="1"/>
        <c:lblAlgn val="ctr"/>
        <c:lblOffset val="100"/>
        <c:noMultiLvlLbl val="0"/>
      </c:catAx>
      <c:valAx>
        <c:axId val="13902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230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19072615923014E-2"/>
          <c:y val="5.1400554097404488E-2"/>
          <c:w val="0.53691426071741033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λογαριασμοί!$A$35</c:f>
              <c:strCache>
                <c:ptCount val="1"/>
                <c:pt idx="0">
                  <c:v>Γενική Ρευστότητα = (κυκλοφορούν ενεργητικό/ Βραχυπροθεσμες υποχ)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λογαριασμοί!$B$35:$E$35</c:f>
              <c:numCache>
                <c:formatCode>General</c:formatCode>
                <c:ptCount val="4"/>
                <c:pt idx="0">
                  <c:v>0.46393140471754435</c:v>
                </c:pt>
                <c:pt idx="1">
                  <c:v>0.74915185949663288</c:v>
                </c:pt>
                <c:pt idx="2">
                  <c:v>1.0188990458430254</c:v>
                </c:pt>
                <c:pt idx="3">
                  <c:v>0.48213376608714492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λογαριασμοί!$A$36</c:f>
              <c:strCache>
                <c:ptCount val="1"/>
                <c:pt idx="0">
                  <c:v>Άμεση Ρευστότητα = (κυκλοφορούν ενεργητικό - αποθέματα/ Βραχυπροθεσμες υποχ)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λογαριασμοί!$B$36:$E$36</c:f>
              <c:numCache>
                <c:formatCode>General</c:formatCode>
                <c:ptCount val="4"/>
                <c:pt idx="0">
                  <c:v>0.46393140471754435</c:v>
                </c:pt>
                <c:pt idx="1">
                  <c:v>0.74915185949663288</c:v>
                </c:pt>
                <c:pt idx="2">
                  <c:v>0.23622427631015372</c:v>
                </c:pt>
                <c:pt idx="3">
                  <c:v>0.33584933294871194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λογαριασμοί!$A$37</c:f>
              <c:strCache>
                <c:ptCount val="1"/>
                <c:pt idx="0">
                  <c:v>Ταμειακή Ρευστότητα = (διαθέσιμα/βραχυπρόθεσμες υποχρεωσεις)</c:v>
                </c:pt>
              </c:strCache>
            </c:strRef>
          </c:tx>
          <c:marker>
            <c:symbol val="none"/>
          </c:marker>
          <c:cat>
            <c:numRef>
              <c:f>λογαριασμοί!$B$6:$E$6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λογαριασμοί!$B$37:$E$37</c:f>
              <c:numCache>
                <c:formatCode>General</c:formatCode>
                <c:ptCount val="4"/>
                <c:pt idx="0">
                  <c:v>1.4525464967469723</c:v>
                </c:pt>
                <c:pt idx="1">
                  <c:v>2.6062655925973424</c:v>
                </c:pt>
                <c:pt idx="2">
                  <c:v>1.7671590107869819</c:v>
                </c:pt>
                <c:pt idx="3">
                  <c:v>1.1236803383291081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2368"/>
        <c:axId val="86445440"/>
      </c:lineChart>
      <c:catAx>
        <c:axId val="86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445440"/>
        <c:crosses val="autoZero"/>
        <c:auto val="1"/>
        <c:lblAlgn val="ctr"/>
        <c:lblOffset val="100"/>
        <c:noMultiLvlLbl val="0"/>
      </c:catAx>
      <c:valAx>
        <c:axId val="8644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442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114300</xdr:rowOff>
    </xdr:from>
    <xdr:to>
      <xdr:col>8</xdr:col>
      <xdr:colOff>514350</xdr:colOff>
      <xdr:row>22</xdr:row>
      <xdr:rowOff>57150</xdr:rowOff>
    </xdr:to>
    <xdr:sp macro="" textlink="">
      <xdr:nvSpPr>
        <xdr:cNvPr id="3" name="TextBox 2"/>
        <xdr:cNvSpPr txBox="1"/>
      </xdr:nvSpPr>
      <xdr:spPr>
        <a:xfrm>
          <a:off x="5191125" y="2381250"/>
          <a:ext cx="401955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/>
            <a:t>Καρυωτάκη  Σταυριάννα(2016010067)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526674</xdr:colOff>
      <xdr:row>32</xdr:row>
      <xdr:rowOff>68356</xdr:rowOff>
    </xdr:from>
    <xdr:to>
      <xdr:col>11</xdr:col>
      <xdr:colOff>493058</xdr:colOff>
      <xdr:row>45</xdr:row>
      <xdr:rowOff>224118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582707</xdr:colOff>
      <xdr:row>48</xdr:row>
      <xdr:rowOff>11206</xdr:rowOff>
    </xdr:from>
    <xdr:to>
      <xdr:col>11</xdr:col>
      <xdr:colOff>537884</xdr:colOff>
      <xdr:row>63</xdr:row>
      <xdr:rowOff>100852</xdr:rowOff>
    </xdr:to>
    <xdr:graphicFrame macro="">
      <xdr:nvGraphicFramePr>
        <xdr:cNvPr id="6" name="Γράφημα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459443</xdr:colOff>
      <xdr:row>11</xdr:row>
      <xdr:rowOff>214031</xdr:rowOff>
    </xdr:from>
    <xdr:to>
      <xdr:col>17</xdr:col>
      <xdr:colOff>750796</xdr:colOff>
      <xdr:row>28</xdr:row>
      <xdr:rowOff>133348</xdr:rowOff>
    </xdr:to>
    <xdr:graphicFrame macro="">
      <xdr:nvGraphicFramePr>
        <xdr:cNvPr id="7" name="Γράφημα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33618</xdr:colOff>
      <xdr:row>32</xdr:row>
      <xdr:rowOff>1121</xdr:rowOff>
    </xdr:from>
    <xdr:to>
      <xdr:col>18</xdr:col>
      <xdr:colOff>212912</xdr:colOff>
      <xdr:row>45</xdr:row>
      <xdr:rowOff>144556</xdr:rowOff>
    </xdr:to>
    <xdr:graphicFrame macro="">
      <xdr:nvGraphicFramePr>
        <xdr:cNvPr id="8" name="Γράφημα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33617</xdr:colOff>
      <xdr:row>53</xdr:row>
      <xdr:rowOff>212910</xdr:rowOff>
    </xdr:from>
    <xdr:to>
      <xdr:col>21</xdr:col>
      <xdr:colOff>481852</xdr:colOff>
      <xdr:row>98</xdr:row>
      <xdr:rowOff>156882</xdr:rowOff>
    </xdr:to>
    <xdr:sp macro="" textlink="">
      <xdr:nvSpPr>
        <xdr:cNvPr id="11" name="TextBox 10"/>
        <xdr:cNvSpPr txBox="1"/>
      </xdr:nvSpPr>
      <xdr:spPr>
        <a:xfrm>
          <a:off x="18209558" y="9995645"/>
          <a:ext cx="7620000" cy="71717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b="1" i="1"/>
            <a:t>Σχολιασμός των επιδόσεων</a:t>
          </a:r>
          <a:r>
            <a:rPr lang="el-GR" sz="1200" b="1" i="1" baseline="0"/>
            <a:t> των εταιρειών Α-Β-</a:t>
          </a:r>
          <a:r>
            <a:rPr lang="en-US" sz="1200" b="1" i="1" baseline="0"/>
            <a:t>C</a:t>
          </a:r>
          <a:r>
            <a:rPr lang="el-GR" sz="1200" b="1" i="1" baseline="0"/>
            <a:t> </a:t>
          </a:r>
          <a:r>
            <a:rPr lang="en-US" sz="1200" b="1" i="1" baseline="0"/>
            <a:t>:</a:t>
          </a:r>
        </a:p>
        <a:p>
          <a:r>
            <a:rPr lang="el-GR" sz="1200" b="0" i="0"/>
            <a:t>Ο</a:t>
          </a:r>
          <a:r>
            <a:rPr lang="el-GR" sz="1200" b="0" i="0" baseline="0"/>
            <a:t> δείκτης γενικής ρευστότητας μ</a:t>
          </a:r>
          <a:r>
            <a:rPr lang="el-GR" sz="1200"/>
            <a:t>ας δίνει ένα μέτρο της βραχυπρόθεσμης ρευστότητας της επιχείρησης.  Παρατηρούμε ότι σε όλες</a:t>
          </a:r>
          <a:r>
            <a:rPr lang="el-GR" sz="1200" baseline="0"/>
            <a:t> τις χρονιές και στις τρεις επιχειρήσεις ο δείκτης είναι μικρότερος της μονάδος που σημαίνει ότι η επιχείρηση αντιμετωπίζει δυσκολίες στισ τρέχουσες υποχρεώσεις.Μόνο το έτος 2015 είναι μεγαλύτερος της μονάδος που σημαίνει ότι επαρκή η ρευστότητα για να καλύψει τις υποχρεώεις.</a:t>
          </a:r>
        </a:p>
        <a:p>
          <a:endParaRPr lang="el-GR" sz="1200" b="0" i="0" baseline="0"/>
        </a:p>
        <a:p>
          <a:r>
            <a:rPr lang="el-GR" sz="1200" b="0" i="0" baseline="0"/>
            <a:t>Η άμεση ρευστότητα μ</a:t>
          </a:r>
          <a:r>
            <a:rPr lang="el-GR" sz="1200"/>
            <a:t>ας δίνει ένα πιο αυστηρό μέτρο της βραχυπρόθεσμης ρευστότητας της επιχείρησης. Είναι λογικό να έχει πτωτική πορεία αφού ο δείκτης</a:t>
          </a:r>
          <a:r>
            <a:rPr lang="el-GR" sz="1200" baseline="0"/>
            <a:t> είναι μικρότερος της μονάδος.</a:t>
          </a:r>
        </a:p>
        <a:p>
          <a:endParaRPr lang="el-GR" sz="1200" b="0" i="0" baseline="0"/>
        </a:p>
        <a:p>
          <a:r>
            <a:rPr lang="el-GR" sz="1200" b="0" i="0" baseline="0"/>
            <a:t>Η ταμειακή ρευστότητα μ</a:t>
          </a:r>
          <a:r>
            <a:rPr lang="el-GR" sz="1200"/>
            <a:t>ας δίνει την ικανότητα της επιχείρησης να ανταποκριθεί στις βραχυπρόθεσμες απαιτήσεις μόνο με τα μετρητά τα οποία διαθέτει.</a:t>
          </a:r>
        </a:p>
        <a:p>
          <a:endParaRPr lang="el-GR" sz="1200"/>
        </a:p>
        <a:p>
          <a:r>
            <a:rPr lang="el-GR" sz="1200" b="0" i="0" baseline="0"/>
            <a:t>Ο δείκτης μικτού περιθωρίου κέρδους μ</a:t>
          </a:r>
          <a:r>
            <a:rPr lang="el-GR" sz="1200"/>
            <a:t>ας δίνει τη σχέση ανάμεσα στις πωλήσεις και στο μικτό κέρδος.</a:t>
          </a:r>
          <a:endParaRPr lang="el-GR" sz="1200">
            <a:effectLst/>
          </a:endParaRPr>
        </a:p>
        <a:p>
          <a:r>
            <a:rPr lang="el-G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Όπως</a:t>
          </a:r>
          <a:r>
            <a:rPr lang="el-G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παρατηρούμε στο διάγραμμα </a:t>
          </a:r>
          <a:r>
            <a:rPr lang="el-GR" sz="1200" b="0" i="0" baseline="0"/>
            <a:t>έχει φθίνουσα πορεία , το οποίο μας οδηγεί στο συμπέρασμα ότι οι πρώτεςύλες που αγοράζονται είναι πολύ ακριβές καθώς αι το κόστος παραγωγής.</a:t>
          </a:r>
          <a:endParaRPr lang="el-GR" sz="1200" b="0" i="0"/>
        </a:p>
        <a:p>
          <a:endParaRPr lang="el-GR" sz="1200" b="0" i="0"/>
        </a:p>
        <a:p>
          <a:r>
            <a:rPr lang="el-GR" sz="1200" b="0" i="0"/>
            <a:t>Ο δείκτης</a:t>
          </a:r>
          <a:r>
            <a:rPr lang="el-GR" sz="1200" b="0" i="0" baseline="0"/>
            <a:t> καθαρού περιθωρίου κέρδους μ</a:t>
          </a:r>
          <a:r>
            <a:rPr lang="el-GR" sz="1200"/>
            <a:t>ας δίνει τη σχέση ανάμεσα στις πωλήσεις και στο καθαρό κέρδος. Οι τίμες</a:t>
          </a:r>
          <a:r>
            <a:rPr lang="el-GR" sz="1200" baseline="0"/>
            <a:t> είναι χαμηλές , το οποίο σημαίνει ότι έχουμε  χαμηλά καθαρά κέρδη.</a:t>
          </a:r>
        </a:p>
        <a:p>
          <a:endParaRPr lang="el-GR" sz="1200" b="0" i="0"/>
        </a:p>
        <a:p>
          <a:r>
            <a:rPr lang="el-GR" sz="1200" b="0" i="0"/>
            <a:t>Ο</a:t>
          </a:r>
          <a:r>
            <a:rPr lang="el-GR" sz="1200" b="0" i="0" baseline="0"/>
            <a:t> αριθμοδείκτης δανειακής επιβάρυνσης σ</a:t>
          </a:r>
          <a:r>
            <a:rPr lang="el-GR" sz="1200"/>
            <a:t>υσχετίζει τις δυο μορφές κεφαλαίων. Παρατηρούμε  ότι εί</a:t>
          </a:r>
          <a:r>
            <a:rPr lang="el-GR" sz="1200" b="0" i="0"/>
            <a:t>ναι  αρχικά  μεγαλύτερο</a:t>
          </a:r>
          <a:r>
            <a:rPr lang="el-GR" sz="1200" b="0" i="0" baseline="0"/>
            <a:t> της μονάδασ κάτι που σημαίνει ότι οι επιχειρήσεισ δανείζονταν παραπάνω από  όσο  μπορούσαν.</a:t>
          </a:r>
        </a:p>
        <a:p>
          <a:endParaRPr lang="el-GR" sz="1200" b="0" i="0" baseline="0"/>
        </a:p>
        <a:p>
          <a:r>
            <a:rPr lang="el-GR" sz="1200"/>
            <a:t>Η ταχύτητα Εξόφλησης Βραχυχρόνιων Υποχρεώσεων, μας</a:t>
          </a:r>
          <a:r>
            <a:rPr lang="el-GR" sz="1200" baseline="0"/>
            <a:t> δείχνει πόσο γρήγορα  ή αργαά πληρώνταθι οι υποχρεώσεις.Επειδή οι τιμές είναι πολύ χαμηλές σημαίνει ότι  εξοφλούνται με αργό ρυθμό.</a:t>
          </a:r>
        </a:p>
        <a:p>
          <a:endParaRPr lang="el-GR" sz="1200" b="0" i="0" baseline="0"/>
        </a:p>
        <a:p>
          <a:r>
            <a:rPr lang="el-G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Ο δείκτης 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Return on Equity</a:t>
          </a:r>
          <a:r>
            <a:rPr lang="el-G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δείχνει πόσο αποδοτικά χρησιμοποιεί μια εταιρεία τα κεφάλαια της για να δημιουργήσει πρόσθετα έσοδα . Οι τιμές</a:t>
          </a:r>
          <a:r>
            <a:rPr lang="el-G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είναι χαμηλές  </a:t>
          </a:r>
        </a:p>
        <a:p>
          <a:endParaRPr lang="el-GR" sz="1200" b="0" i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/>
            <a:t>Ο δείκτης</a:t>
          </a:r>
          <a:r>
            <a:rPr lang="el-GR" sz="1200" b="0" i="0" baseline="0"/>
            <a:t> </a:t>
          </a:r>
          <a:r>
            <a:rPr lang="en-US" sz="1200" b="0" i="0" baseline="0"/>
            <a:t>Return on Assets</a:t>
          </a:r>
          <a:r>
            <a:rPr lang="el-GR" sz="1200" b="0" i="0" baseline="0"/>
            <a:t> δείχνει το ποσοστό του  πόσου κερδοφόρα είναι τα περουσιακά στοιχεία μιας εταιρείας  για την δημιουργία εσόδων.</a:t>
          </a:r>
          <a:r>
            <a:rPr lang="el-G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Οι τιμές</a:t>
          </a:r>
          <a:r>
            <a:rPr lang="el-G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είναι χαμηλές  που σημαίνει ότι η αποδοτικότητα  της εταιρείας είναι χαμηλή.</a:t>
          </a:r>
          <a:endParaRPr lang="el-GR" sz="1200">
            <a:effectLst/>
          </a:endParaRPr>
        </a:p>
        <a:p>
          <a:endParaRPr lang="el-GR" sz="1200" b="0" i="0"/>
        </a:p>
        <a:p>
          <a:endParaRPr lang="el-GR" sz="1200" b="0" i="0"/>
        </a:p>
        <a:p>
          <a:r>
            <a:rPr lang="el-GR" sz="1200" b="0" i="0"/>
            <a:t>Οι</a:t>
          </a:r>
          <a:r>
            <a:rPr lang="el-GR" sz="1200" b="0" i="0" baseline="0"/>
            <a:t> τιμές  των δ</a:t>
          </a:r>
          <a:r>
            <a:rPr lang="el-GR" sz="1200" b="0" i="0"/>
            <a:t>είκτων Σημασίας χρηματοοικονομικών εξόδων και λειτουργικών εξόδων  είναι</a:t>
          </a:r>
          <a:r>
            <a:rPr lang="el-GR" sz="1200" b="0" i="0" baseline="0"/>
            <a:t> χαμηλεές που σημαίνει ότι η εταιρεία δεν μπορεί να καλύψει τα εξοδά της.</a:t>
          </a:r>
        </a:p>
        <a:p>
          <a:endParaRPr lang="el-GR" sz="1200" b="0" i="0" baseline="0"/>
        </a:p>
        <a:p>
          <a:r>
            <a:rPr lang="el-GR" sz="1200" b="0" i="0" baseline="0"/>
            <a:t>Οι χαμηλές τιμές της Βιομηχανικής  Αποδοτικότητας σημαίνουν ότι η εταιρεία δεν μπορεί να παράξει  καινούργια προιόντα.</a:t>
          </a:r>
          <a:endParaRPr lang="el-GR" sz="1200" b="0" i="0"/>
        </a:p>
      </xdr:txBody>
    </xdr:sp>
    <xdr:clientData/>
  </xdr:twoCellAnchor>
  <xdr:twoCellAnchor>
    <xdr:from>
      <xdr:col>6</xdr:col>
      <xdr:colOff>11205</xdr:colOff>
      <xdr:row>12</xdr:row>
      <xdr:rowOff>1121</xdr:rowOff>
    </xdr:from>
    <xdr:to>
      <xdr:col>12</xdr:col>
      <xdr:colOff>0</xdr:colOff>
      <xdr:row>28</xdr:row>
      <xdr:rowOff>144556</xdr:rowOff>
    </xdr:to>
    <xdr:graphicFrame macro="">
      <xdr:nvGraphicFramePr>
        <xdr:cNvPr id="12" name="Γράφημα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Πίνακας1" displayName="Πίνακας1" ref="B52:F59" totalsRowShown="0">
  <autoFilter ref="B52:F59"/>
  <tableColumns count="5">
    <tableColumn id="1" name="Έτη"/>
    <tableColumn id="2" name="2013"/>
    <tableColumn id="3" name="2014"/>
    <tableColumn id="4" name="2015"/>
    <tableColumn id="5" name="20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0" sqref="A20"/>
    </sheetView>
  </sheetViews>
  <sheetFormatPr defaultRowHeight="12.75" x14ac:dyDescent="0.2"/>
  <cols>
    <col min="1" max="1" width="66.42578125" customWidth="1"/>
  </cols>
  <sheetData>
    <row r="1" spans="1:12" x14ac:dyDescent="0.2">
      <c r="A1" s="5" t="s">
        <v>43</v>
      </c>
    </row>
    <row r="3" spans="1:12" x14ac:dyDescent="0.2">
      <c r="A3" s="35" t="s">
        <v>36</v>
      </c>
    </row>
    <row r="4" spans="1:12" x14ac:dyDescent="0.2">
      <c r="A4" t="s">
        <v>39</v>
      </c>
    </row>
    <row r="5" spans="1:12" x14ac:dyDescent="0.2">
      <c r="A5" t="s">
        <v>38</v>
      </c>
    </row>
    <row r="6" spans="1:12" x14ac:dyDescent="0.2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x14ac:dyDescent="0.2">
      <c r="A7" s="37" t="s">
        <v>40</v>
      </c>
      <c r="B7" s="37"/>
    </row>
    <row r="10" spans="1:12" x14ac:dyDescent="0.2">
      <c r="A10" s="34" t="s">
        <v>37</v>
      </c>
    </row>
    <row r="11" spans="1:12" x14ac:dyDescent="0.2">
      <c r="E11" s="33"/>
    </row>
  </sheetData>
  <mergeCells count="2">
    <mergeCell ref="A7:B7"/>
    <mergeCell ref="A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219"/>
  <sheetViews>
    <sheetView tabSelected="1" topLeftCell="D9" zoomScale="85" workbookViewId="0">
      <selection activeCell="K10" sqref="K10"/>
    </sheetView>
  </sheetViews>
  <sheetFormatPr defaultRowHeight="12.75" x14ac:dyDescent="0.2"/>
  <cols>
    <col min="1" max="1" width="81.85546875" customWidth="1"/>
    <col min="2" max="2" width="18.28515625" customWidth="1"/>
    <col min="3" max="3" width="17.28515625" customWidth="1"/>
    <col min="4" max="4" width="16.28515625" bestFit="1" customWidth="1"/>
    <col min="5" max="5" width="16.28515625" customWidth="1"/>
    <col min="6" max="6" width="23.42578125" customWidth="1"/>
    <col min="7" max="7" width="21.28515625" customWidth="1"/>
    <col min="8" max="8" width="13" customWidth="1"/>
    <col min="9" max="9" width="14.28515625" customWidth="1"/>
    <col min="10" max="10" width="13.42578125" customWidth="1"/>
    <col min="11" max="11" width="10.140625" bestFit="1" customWidth="1"/>
    <col min="12" max="12" width="16" customWidth="1"/>
    <col min="13" max="13" width="11.140625" bestFit="1" customWidth="1"/>
    <col min="14" max="14" width="13.85546875" bestFit="1" customWidth="1"/>
    <col min="15" max="15" width="13.85546875" style="6" customWidth="1"/>
    <col min="16" max="18" width="12.7109375" bestFit="1" customWidth="1"/>
    <col min="19" max="19" width="13.42578125" bestFit="1" customWidth="1"/>
    <col min="20" max="20" width="14.42578125" customWidth="1"/>
    <col min="21" max="21" width="13.7109375" customWidth="1"/>
    <col min="22" max="22" width="12.7109375" bestFit="1" customWidth="1"/>
    <col min="23" max="23" width="15.5703125" customWidth="1"/>
    <col min="24" max="24" width="12.7109375" customWidth="1"/>
    <col min="25" max="25" width="14.7109375" customWidth="1"/>
    <col min="26" max="26" width="12.42578125" customWidth="1"/>
    <col min="27" max="27" width="10.140625" bestFit="1" customWidth="1"/>
    <col min="28" max="28" width="11.140625" bestFit="1" customWidth="1"/>
    <col min="29" max="29" width="13.85546875" bestFit="1" customWidth="1"/>
    <col min="30" max="30" width="13.85546875" style="6" customWidth="1"/>
    <col min="31" max="31" width="13.42578125" customWidth="1"/>
    <col min="32" max="33" width="12.7109375" bestFit="1" customWidth="1"/>
    <col min="34" max="34" width="10.140625" bestFit="1" customWidth="1"/>
    <col min="35" max="35" width="12" customWidth="1"/>
    <col min="36" max="36" width="14.5703125" customWidth="1"/>
    <col min="37" max="37" width="16.5703125" customWidth="1"/>
    <col min="38" max="41" width="11.140625" bestFit="1" customWidth="1"/>
    <col min="42" max="42" width="12.85546875" customWidth="1"/>
    <col min="43" max="43" width="13.42578125" bestFit="1" customWidth="1"/>
    <col min="44" max="44" width="11.7109375" bestFit="1" customWidth="1"/>
    <col min="45" max="45" width="13.42578125" bestFit="1" customWidth="1"/>
    <col min="49" max="64" width="9.28515625" bestFit="1" customWidth="1"/>
    <col min="65" max="65" width="9.5703125" bestFit="1" customWidth="1"/>
    <col min="66" max="66" width="9.28515625" bestFit="1" customWidth="1"/>
    <col min="67" max="67" width="9.5703125" bestFit="1" customWidth="1"/>
    <col min="70" max="70" width="9.28515625" bestFit="1" customWidth="1"/>
    <col min="71" max="71" width="12.7109375" style="7" bestFit="1" customWidth="1"/>
    <col min="72" max="78" width="9.28515625" bestFit="1" customWidth="1"/>
    <col min="79" max="79" width="13.7109375" style="7" customWidth="1"/>
  </cols>
  <sheetData>
    <row r="1" spans="1:79" x14ac:dyDescent="0.2">
      <c r="O1"/>
      <c r="AD1"/>
      <c r="BS1"/>
      <c r="CA1"/>
    </row>
    <row r="2" spans="1:79" ht="23.25" customHeight="1" x14ac:dyDescent="0.2">
      <c r="A2" s="1"/>
      <c r="B2" s="1"/>
      <c r="C2" s="2"/>
      <c r="D2" s="3"/>
      <c r="E2" s="2"/>
      <c r="O2"/>
      <c r="AD2"/>
      <c r="BS2"/>
      <c r="CA2"/>
    </row>
    <row r="3" spans="1:79" x14ac:dyDescent="0.2">
      <c r="A3" s="38" t="s">
        <v>0</v>
      </c>
      <c r="B3" s="40" t="s">
        <v>1</v>
      </c>
      <c r="C3" s="41"/>
      <c r="D3" s="41"/>
      <c r="E3" s="41"/>
      <c r="O3"/>
      <c r="AD3"/>
      <c r="BS3"/>
      <c r="CA3"/>
    </row>
    <row r="4" spans="1:79" x14ac:dyDescent="0.2">
      <c r="A4" s="39"/>
      <c r="B4" s="42"/>
      <c r="C4" s="43"/>
      <c r="D4" s="43"/>
      <c r="E4" s="43"/>
      <c r="O4"/>
      <c r="AD4"/>
      <c r="BS4"/>
      <c r="CA4"/>
    </row>
    <row r="6" spans="1:79" x14ac:dyDescent="0.2">
      <c r="A6" s="4" t="s">
        <v>2</v>
      </c>
      <c r="B6" s="5">
        <v>2013</v>
      </c>
      <c r="C6" s="5">
        <v>2014</v>
      </c>
      <c r="D6" s="5">
        <v>2015</v>
      </c>
      <c r="E6" s="5">
        <v>2016</v>
      </c>
    </row>
    <row r="7" spans="1:79" x14ac:dyDescent="0.2">
      <c r="A7" s="8" t="s">
        <v>3</v>
      </c>
      <c r="B7" s="9"/>
      <c r="F7" s="10"/>
      <c r="G7" s="11"/>
    </row>
    <row r="8" spans="1:79" x14ac:dyDescent="0.2">
      <c r="B8" s="9"/>
      <c r="F8" s="10"/>
      <c r="G8" s="12"/>
    </row>
    <row r="9" spans="1:79" x14ac:dyDescent="0.2">
      <c r="A9" s="13" t="s">
        <v>4</v>
      </c>
      <c r="B9" s="14">
        <v>10805013240</v>
      </c>
      <c r="C9" s="14">
        <v>9143276000</v>
      </c>
      <c r="D9" s="14">
        <v>12578665000</v>
      </c>
      <c r="E9" s="14">
        <v>14183503000</v>
      </c>
      <c r="F9" s="10"/>
      <c r="G9" s="12"/>
    </row>
    <row r="10" spans="1:79" s="17" customFormat="1" x14ac:dyDescent="0.2">
      <c r="A10" s="13" t="s">
        <v>5</v>
      </c>
      <c r="B10" s="14">
        <v>538724282</v>
      </c>
      <c r="C10" s="14">
        <v>576629000</v>
      </c>
      <c r="D10" s="14">
        <v>857834000</v>
      </c>
      <c r="E10" s="14">
        <v>602031000</v>
      </c>
      <c r="F10" s="15"/>
      <c r="G10" s="16"/>
      <c r="O10" s="18"/>
      <c r="AD10" s="18"/>
    </row>
    <row r="11" spans="1:79" x14ac:dyDescent="0.2">
      <c r="A11" s="13" t="s">
        <v>6</v>
      </c>
      <c r="B11" s="14">
        <v>453127246</v>
      </c>
      <c r="C11" s="14">
        <v>0</v>
      </c>
      <c r="D11" s="14">
        <v>541547000</v>
      </c>
      <c r="E11" s="14">
        <v>569763000</v>
      </c>
      <c r="F11" s="10"/>
    </row>
    <row r="12" spans="1:79" ht="17.25" customHeight="1" x14ac:dyDescent="0.2">
      <c r="A12" s="13" t="s">
        <v>7</v>
      </c>
      <c r="B12" s="14">
        <v>533760199</v>
      </c>
      <c r="C12" s="14">
        <v>641466000</v>
      </c>
      <c r="D12" s="14">
        <v>895072000</v>
      </c>
      <c r="E12" s="14">
        <v>790948000</v>
      </c>
      <c r="F12" s="10"/>
      <c r="G12" s="12"/>
    </row>
    <row r="13" spans="1:79" x14ac:dyDescent="0.2">
      <c r="A13" s="13" t="s">
        <v>8</v>
      </c>
      <c r="B13" s="14">
        <v>9327235</v>
      </c>
      <c r="C13" s="14">
        <v>0</v>
      </c>
      <c r="D13" s="14">
        <v>140203000</v>
      </c>
      <c r="E13" s="14">
        <v>59838000</v>
      </c>
      <c r="F13" s="10"/>
    </row>
    <row r="14" spans="1:79" x14ac:dyDescent="0.2">
      <c r="A14" s="13" t="s">
        <v>9</v>
      </c>
      <c r="B14" s="14">
        <v>24389351</v>
      </c>
      <c r="C14" s="14">
        <v>20274000</v>
      </c>
      <c r="D14" s="14">
        <v>39345000</v>
      </c>
      <c r="E14" s="14">
        <v>31535000</v>
      </c>
      <c r="F14" s="10"/>
      <c r="G14" s="19"/>
    </row>
    <row r="15" spans="1:79" x14ac:dyDescent="0.2">
      <c r="A15" s="13" t="s">
        <v>10</v>
      </c>
      <c r="B15" s="14">
        <v>5526861681</v>
      </c>
      <c r="C15" s="14">
        <v>5608315000</v>
      </c>
      <c r="D15" s="14">
        <v>5284917000</v>
      </c>
      <c r="E15" s="14">
        <v>6225538000</v>
      </c>
      <c r="F15" s="10"/>
    </row>
    <row r="16" spans="1:79" x14ac:dyDescent="0.2">
      <c r="A16" s="13" t="s">
        <v>11</v>
      </c>
      <c r="B16" s="14">
        <v>0</v>
      </c>
      <c r="C16" s="14">
        <v>0</v>
      </c>
      <c r="D16" s="14">
        <v>1900422000</v>
      </c>
      <c r="E16" s="14">
        <v>623240000</v>
      </c>
      <c r="F16" s="10"/>
    </row>
    <row r="17" spans="1:79" x14ac:dyDescent="0.2">
      <c r="A17" s="13" t="s">
        <v>12</v>
      </c>
      <c r="B17" s="14">
        <v>3476361618</v>
      </c>
      <c r="C17" s="14">
        <v>3120302000</v>
      </c>
      <c r="D17" s="14">
        <v>5439215000</v>
      </c>
      <c r="E17" s="14">
        <v>5128373000</v>
      </c>
      <c r="F17" s="20"/>
    </row>
    <row r="18" spans="1:79" ht="15" customHeight="1" x14ac:dyDescent="0.2">
      <c r="A18" s="13" t="s">
        <v>13</v>
      </c>
      <c r="B18" s="14">
        <v>824814450</v>
      </c>
      <c r="C18" s="14">
        <v>0</v>
      </c>
      <c r="D18" s="14">
        <v>636080000</v>
      </c>
      <c r="E18" s="14">
        <v>1150735000</v>
      </c>
      <c r="F18" s="10"/>
    </row>
    <row r="19" spans="1:79" ht="16.5" customHeight="1" x14ac:dyDescent="0.2">
      <c r="A19" s="13" t="s">
        <v>14</v>
      </c>
      <c r="B19" s="14">
        <v>577642173</v>
      </c>
      <c r="C19" s="14">
        <v>250793000</v>
      </c>
      <c r="D19" s="14">
        <v>671216000</v>
      </c>
      <c r="E19" s="14">
        <v>812965000</v>
      </c>
      <c r="F19" s="20"/>
    </row>
    <row r="20" spans="1:79" x14ac:dyDescent="0.2">
      <c r="A20" s="13" t="s">
        <v>15</v>
      </c>
      <c r="B20" s="14">
        <v>1958661631</v>
      </c>
      <c r="C20" s="14">
        <v>1402235000</v>
      </c>
      <c r="D20" s="14">
        <v>1120816000</v>
      </c>
      <c r="E20" s="14">
        <v>2296767000</v>
      </c>
      <c r="F20" s="10"/>
    </row>
    <row r="21" spans="1:79" x14ac:dyDescent="0.2">
      <c r="A21" s="13" t="s">
        <v>16</v>
      </c>
      <c r="B21" s="14">
        <v>4882180545</v>
      </c>
      <c r="C21" s="14">
        <v>4308230000</v>
      </c>
      <c r="D21" s="14">
        <v>4290860000</v>
      </c>
      <c r="E21" s="14">
        <v>4787403000</v>
      </c>
      <c r="F21" s="10"/>
    </row>
    <row r="22" spans="1:79" x14ac:dyDescent="0.2">
      <c r="A22" s="13" t="s">
        <v>17</v>
      </c>
      <c r="B22" s="14">
        <v>3102305733</v>
      </c>
      <c r="C22" s="14">
        <v>3125970000</v>
      </c>
      <c r="D22" s="14">
        <v>3420015000</v>
      </c>
      <c r="E22" s="14">
        <v>4001889000</v>
      </c>
      <c r="F22" s="10"/>
      <c r="G22" s="19"/>
    </row>
    <row r="23" spans="1:79" x14ac:dyDescent="0.2">
      <c r="A23" s="13" t="s">
        <v>18</v>
      </c>
      <c r="B23" s="14">
        <v>128843194</v>
      </c>
      <c r="C23" s="14">
        <v>0</v>
      </c>
      <c r="D23" s="14">
        <v>24875000</v>
      </c>
      <c r="E23" s="14">
        <v>0</v>
      </c>
      <c r="F23" s="10"/>
    </row>
    <row r="24" spans="1:79" x14ac:dyDescent="0.2">
      <c r="A24" s="13" t="s">
        <v>19</v>
      </c>
      <c r="B24" s="14">
        <v>174408884</v>
      </c>
      <c r="C24" s="14">
        <v>12000252</v>
      </c>
      <c r="D24" s="14">
        <v>10025363</v>
      </c>
      <c r="E24" s="14">
        <v>15025489</v>
      </c>
      <c r="F24" s="20"/>
    </row>
    <row r="25" spans="1:79" x14ac:dyDescent="0.2">
      <c r="A25" s="13" t="s">
        <v>20</v>
      </c>
      <c r="B25" s="14">
        <v>163256285</v>
      </c>
      <c r="C25" s="14">
        <v>153813000</v>
      </c>
      <c r="D25" s="14">
        <v>206236240</v>
      </c>
      <c r="E25" s="14">
        <v>299254666</v>
      </c>
      <c r="F25" s="10"/>
    </row>
    <row r="26" spans="1:79" x14ac:dyDescent="0.2">
      <c r="A26" s="13" t="s">
        <v>21</v>
      </c>
      <c r="B26" s="14">
        <v>380020346</v>
      </c>
      <c r="C26" s="14">
        <v>350268000</v>
      </c>
      <c r="D26" s="14">
        <v>0</v>
      </c>
      <c r="E26" s="14">
        <v>51967000</v>
      </c>
      <c r="F26" s="10"/>
    </row>
    <row r="27" spans="1:79" x14ac:dyDescent="0.2">
      <c r="A27" s="13" t="s">
        <v>22</v>
      </c>
      <c r="B27" s="14">
        <v>714400970</v>
      </c>
      <c r="C27" s="14">
        <v>615413000</v>
      </c>
      <c r="D27" s="14">
        <v>558202000</v>
      </c>
      <c r="E27" s="14">
        <v>411294000</v>
      </c>
      <c r="F27" s="20"/>
      <c r="G27" s="12"/>
    </row>
    <row r="28" spans="1:79" s="23" customFormat="1" x14ac:dyDescent="0.2">
      <c r="A28" s="21"/>
      <c r="B28" s="14"/>
      <c r="C28" s="14"/>
      <c r="D28" s="14"/>
      <c r="E28" s="14"/>
      <c r="F28" s="22"/>
      <c r="BS28" s="24"/>
      <c r="CA28" s="24"/>
    </row>
    <row r="29" spans="1:79" x14ac:dyDescent="0.2">
      <c r="A29" s="5" t="s">
        <v>23</v>
      </c>
      <c r="C29" s="23"/>
      <c r="F29" s="10"/>
    </row>
    <row r="30" spans="1:79" x14ac:dyDescent="0.2">
      <c r="A30" s="25"/>
      <c r="B30" s="11"/>
      <c r="C30" s="11"/>
      <c r="D30" s="11"/>
      <c r="E30" s="11"/>
      <c r="F30" s="20"/>
    </row>
    <row r="31" spans="1:79" x14ac:dyDescent="0.2">
      <c r="A31" s="25"/>
      <c r="B31" s="11"/>
      <c r="C31" s="11"/>
      <c r="D31" s="11"/>
      <c r="E31" s="11"/>
      <c r="F31" s="20"/>
    </row>
    <row r="32" spans="1:79" x14ac:dyDescent="0.2">
      <c r="F32" s="27"/>
      <c r="G32" s="26"/>
    </row>
    <row r="33" spans="1:7" x14ac:dyDescent="0.2">
      <c r="A33" s="5" t="s">
        <v>24</v>
      </c>
      <c r="F33" s="27"/>
      <c r="G33" s="26"/>
    </row>
    <row r="34" spans="1:7" x14ac:dyDescent="0.2">
      <c r="C34" s="23"/>
      <c r="F34" s="27"/>
      <c r="G34" s="26"/>
    </row>
    <row r="35" spans="1:7" ht="23.25" customHeight="1" x14ac:dyDescent="0.2">
      <c r="A35" s="28" t="s">
        <v>25</v>
      </c>
      <c r="B35" s="29">
        <f>(B10++B11+B12+B13+B14)/(B18+B19+B20)</f>
        <v>0.46393140471754435</v>
      </c>
      <c r="C35" s="29">
        <f t="shared" ref="C35:E35" si="0">(C10++C11+C12+C13+C14)/(C18+C19+C20)</f>
        <v>0.74915185949663288</v>
      </c>
      <c r="D35" s="29">
        <f t="shared" si="0"/>
        <v>1.0188990458430254</v>
      </c>
      <c r="E35" s="29">
        <f t="shared" si="0"/>
        <v>0.48213376608714492</v>
      </c>
      <c r="F35" s="27"/>
      <c r="G35" s="26"/>
    </row>
    <row r="36" spans="1:7" ht="18" customHeight="1" x14ac:dyDescent="0.2">
      <c r="A36" s="28" t="s">
        <v>26</v>
      </c>
      <c r="B36">
        <f>((B10++B11+B12+B13+B14)-B16)/(B18+B19+B20)</f>
        <v>0.46393140471754435</v>
      </c>
      <c r="C36">
        <f t="shared" ref="C36:E36" si="1">((C10++C11+C12+C13+C14)-C16)/(C18+C19+C20)</f>
        <v>0.74915185949663288</v>
      </c>
      <c r="D36">
        <f t="shared" si="1"/>
        <v>0.23622427631015372</v>
      </c>
      <c r="E36">
        <f t="shared" si="1"/>
        <v>0.33584933294871194</v>
      </c>
      <c r="F36" s="27"/>
      <c r="G36" s="26"/>
    </row>
    <row r="37" spans="1:7" ht="16.5" customHeight="1" x14ac:dyDescent="0.2">
      <c r="A37" s="30" t="s">
        <v>27</v>
      </c>
      <c r="B37" s="29">
        <f>B21/C54</f>
        <v>1.4525464967469723</v>
      </c>
      <c r="C37" s="29">
        <f t="shared" ref="C37:D37" si="2">C21/D54</f>
        <v>2.6062655925973424</v>
      </c>
      <c r="D37" s="29">
        <f t="shared" si="2"/>
        <v>1.7671590107869819</v>
      </c>
      <c r="E37" s="29">
        <f>E21/F54</f>
        <v>1.1236803383291081</v>
      </c>
      <c r="F37" s="27"/>
      <c r="G37" s="26"/>
    </row>
    <row r="38" spans="1:7" ht="18.75" customHeight="1" x14ac:dyDescent="0.2">
      <c r="A38" s="30" t="s">
        <v>28</v>
      </c>
      <c r="B38" s="29">
        <f>(B21-B22)/B22</f>
        <v>0.57372643613652508</v>
      </c>
      <c r="C38" s="29">
        <f t="shared" ref="C38:E38" si="3">(C21-C22)/C22</f>
        <v>0.37820580491815342</v>
      </c>
      <c r="D38" s="29">
        <f t="shared" si="3"/>
        <v>0.25463192412898772</v>
      </c>
      <c r="E38" s="29">
        <f t="shared" si="3"/>
        <v>0.19628580402904727</v>
      </c>
      <c r="F38" s="27"/>
      <c r="G38" s="26"/>
    </row>
    <row r="39" spans="1:7" ht="17.25" customHeight="1" x14ac:dyDescent="0.2">
      <c r="A39" s="30" t="s">
        <v>29</v>
      </c>
      <c r="B39" s="29">
        <f>C56/B22</f>
        <v>0.43603209146375899</v>
      </c>
      <c r="C39" s="29">
        <f t="shared" ref="C39:E39" si="4">D56/C22</f>
        <v>0.2874364117377966</v>
      </c>
      <c r="D39" s="29">
        <f t="shared" si="4"/>
        <v>0.19352026233803069</v>
      </c>
      <c r="E39" s="29">
        <f t="shared" si="4"/>
        <v>0.14917721106207593</v>
      </c>
      <c r="F39" s="27"/>
      <c r="G39" s="26"/>
    </row>
    <row r="40" spans="1:7" ht="18.75" customHeight="1" x14ac:dyDescent="0.2">
      <c r="A40" s="30" t="s">
        <v>30</v>
      </c>
      <c r="B40" s="29">
        <f>C56/B15</f>
        <v>0.24475098802820933</v>
      </c>
      <c r="C40" s="29">
        <f t="shared" ref="C40:E40" si="5">D56/C15</f>
        <v>0.16021168568455946</v>
      </c>
      <c r="D40" s="29">
        <f t="shared" si="5"/>
        <v>0.12523227895537431</v>
      </c>
      <c r="E40" s="29">
        <f t="shared" si="5"/>
        <v>9.5893823152312305E-2</v>
      </c>
      <c r="F40" s="27"/>
      <c r="G40" s="26"/>
    </row>
    <row r="41" spans="1:7" ht="17.25" customHeight="1" x14ac:dyDescent="0.2">
      <c r="A41" s="30" t="s">
        <v>31</v>
      </c>
      <c r="B41" s="29">
        <f>C56/C57</f>
        <v>0.10940371157829984</v>
      </c>
      <c r="C41" s="29">
        <f t="shared" ref="C41:E41" si="6">D56/D57</f>
        <v>8.6548673163068093E-2</v>
      </c>
      <c r="D41" s="29">
        <f t="shared" si="6"/>
        <v>4.3968437219028177E-2</v>
      </c>
      <c r="E41" s="29">
        <f t="shared" si="6"/>
        <v>3.6765900023020617E-2</v>
      </c>
      <c r="F41" s="27"/>
      <c r="G41" s="26"/>
    </row>
    <row r="42" spans="1:7" ht="21.75" customHeight="1" x14ac:dyDescent="0.2">
      <c r="A42" s="30" t="s">
        <v>32</v>
      </c>
      <c r="B42" s="44">
        <f>C58/C57</f>
        <v>4.223413020107792E-2</v>
      </c>
      <c r="C42" s="44">
        <f t="shared" ref="C42:E42" si="7">D58/D57</f>
        <v>6.0458626739789308E-3</v>
      </c>
      <c r="D42" s="44">
        <f t="shared" si="7"/>
        <v>7.0689643947457548E-3</v>
      </c>
      <c r="E42" s="44">
        <f t="shared" si="7"/>
        <v>1.4163613160501744E-3</v>
      </c>
      <c r="F42" s="27"/>
      <c r="G42" s="26"/>
    </row>
    <row r="43" spans="1:7" ht="17.25" customHeight="1" x14ac:dyDescent="0.2">
      <c r="A43" s="30" t="s">
        <v>33</v>
      </c>
      <c r="B43" s="29">
        <f>C59/B15</f>
        <v>1.2371360577930846</v>
      </c>
      <c r="C43" s="29">
        <f t="shared" ref="C43:E43" si="8">D59/C15</f>
        <v>0.85111660097551578</v>
      </c>
      <c r="D43" s="29">
        <f t="shared" si="8"/>
        <v>1.8482312967261358</v>
      </c>
      <c r="E43" s="29">
        <f t="shared" si="8"/>
        <v>1.6082272728879015</v>
      </c>
      <c r="F43" s="27"/>
      <c r="G43" s="26"/>
    </row>
    <row r="44" spans="1:7" ht="18" customHeight="1" x14ac:dyDescent="0.2">
      <c r="A44" s="30" t="s">
        <v>42</v>
      </c>
      <c r="B44" s="31">
        <f>B19/AVERAGE(C54:F54)</f>
        <v>0.19743851469214369</v>
      </c>
      <c r="C44" s="31">
        <f t="shared" ref="C44:E44" si="9">C19/AVERAGE(D54:G54)</f>
        <v>9.0195929872984915E-2</v>
      </c>
      <c r="D44" s="31">
        <f t="shared" si="9"/>
        <v>0.20070511240130379</v>
      </c>
      <c r="E44" s="31">
        <f t="shared" si="9"/>
        <v>0.19081593637504995</v>
      </c>
      <c r="F44" s="27"/>
      <c r="G44" s="26"/>
    </row>
    <row r="45" spans="1:7" ht="19.5" customHeight="1" x14ac:dyDescent="0.2">
      <c r="A45" s="30" t="s">
        <v>34</v>
      </c>
      <c r="B45" s="29">
        <f>(B24+B18)/B22</f>
        <v>0.32209054168034185</v>
      </c>
      <c r="C45" s="29">
        <f t="shared" ref="C45:E45" si="10">(C24+C18)/C22</f>
        <v>3.8388890488392402E-3</v>
      </c>
      <c r="D45" s="29">
        <f t="shared" si="10"/>
        <v>0.18891886819209858</v>
      </c>
      <c r="E45" s="29">
        <f t="shared" si="10"/>
        <v>0.2913025546185814</v>
      </c>
      <c r="F45" s="27"/>
      <c r="G45" s="26"/>
    </row>
    <row r="46" spans="1:7" ht="21" customHeight="1" x14ac:dyDescent="0.2">
      <c r="A46" s="32" t="s">
        <v>35</v>
      </c>
      <c r="B46" s="29">
        <f>(B25+B26)/B22</f>
        <v>0.17512027432403937</v>
      </c>
      <c r="C46" s="29">
        <f t="shared" ref="C46:E46" si="11">(C25+C26)/C22</f>
        <v>0.16125586617913801</v>
      </c>
      <c r="D46" s="29">
        <f t="shared" si="11"/>
        <v>6.0302729666390352E-2</v>
      </c>
      <c r="E46" s="29">
        <f t="shared" si="11"/>
        <v>8.7763969965183944E-2</v>
      </c>
      <c r="F46" s="27" t="s">
        <v>50</v>
      </c>
      <c r="G46" s="26"/>
    </row>
    <row r="47" spans="1:7" x14ac:dyDescent="0.2">
      <c r="F47" s="27"/>
      <c r="G47" s="26"/>
    </row>
    <row r="48" spans="1:7" x14ac:dyDescent="0.2">
      <c r="A48" s="36"/>
      <c r="F48" s="27"/>
      <c r="G48" s="26"/>
    </row>
    <row r="49" spans="2:12" x14ac:dyDescent="0.2">
      <c r="F49" s="27"/>
      <c r="G49" s="26"/>
    </row>
    <row r="50" spans="2:12" x14ac:dyDescent="0.2">
      <c r="F50" s="27"/>
      <c r="G50" s="26"/>
    </row>
    <row r="51" spans="2:12" x14ac:dyDescent="0.2">
      <c r="F51" s="27"/>
      <c r="G51" s="26"/>
    </row>
    <row r="52" spans="2:12" x14ac:dyDescent="0.2">
      <c r="B52" t="s">
        <v>49</v>
      </c>
      <c r="C52" t="s">
        <v>44</v>
      </c>
      <c r="D52" t="s">
        <v>45</v>
      </c>
      <c r="E52" t="s">
        <v>46</v>
      </c>
      <c r="F52" s="27" t="s">
        <v>47</v>
      </c>
      <c r="G52" s="26"/>
      <c r="L52" t="s">
        <v>50</v>
      </c>
    </row>
    <row r="53" spans="2:12" ht="25.5" x14ac:dyDescent="0.2">
      <c r="B53" s="45" t="s">
        <v>51</v>
      </c>
      <c r="C53" s="11">
        <f>(B10+B11+B12+B13+B14)</f>
        <v>1559328313</v>
      </c>
      <c r="D53" s="11">
        <f t="shared" ref="D53:F53" si="12">(C10+C11+C12+C13+C14)</f>
        <v>1238369000</v>
      </c>
      <c r="E53" s="11">
        <f t="shared" si="12"/>
        <v>2474001000</v>
      </c>
      <c r="F53" s="11">
        <f t="shared" si="12"/>
        <v>2054115000</v>
      </c>
      <c r="G53" s="26"/>
    </row>
    <row r="54" spans="2:12" ht="25.5" x14ac:dyDescent="0.2">
      <c r="B54" s="45" t="s">
        <v>48</v>
      </c>
      <c r="C54" s="11">
        <f>B18+B19+B20</f>
        <v>3361118254</v>
      </c>
      <c r="D54" s="11">
        <f t="shared" ref="D54:F54" si="13">C18+C19+C20</f>
        <v>1653028000</v>
      </c>
      <c r="E54" s="11">
        <f t="shared" si="13"/>
        <v>2428112000</v>
      </c>
      <c r="F54" s="11">
        <f t="shared" si="13"/>
        <v>4260467000</v>
      </c>
      <c r="G54" s="26"/>
    </row>
    <row r="55" spans="2:12" x14ac:dyDescent="0.2">
      <c r="B55" t="s">
        <v>52</v>
      </c>
      <c r="C55" s="11">
        <f>B21-B22</f>
        <v>1779874812</v>
      </c>
      <c r="D55" s="11">
        <f t="shared" ref="D55:F55" si="14">C21-C22</f>
        <v>1182260000</v>
      </c>
      <c r="E55" s="11">
        <f t="shared" si="14"/>
        <v>870845000</v>
      </c>
      <c r="F55" s="11">
        <f t="shared" si="14"/>
        <v>785514000</v>
      </c>
      <c r="G55" s="26"/>
    </row>
    <row r="56" spans="2:12" x14ac:dyDescent="0.2">
      <c r="B56" t="s">
        <v>53</v>
      </c>
      <c r="C56">
        <f>C55-(24*C55/100)</f>
        <v>1352704857.1199999</v>
      </c>
      <c r="D56">
        <f t="shared" ref="D56:F56" si="15">D55-(24*D55/100)</f>
        <v>898517600</v>
      </c>
      <c r="E56">
        <f t="shared" si="15"/>
        <v>661842200</v>
      </c>
      <c r="F56">
        <f t="shared" si="15"/>
        <v>596990640</v>
      </c>
      <c r="G56" s="26"/>
    </row>
    <row r="57" spans="2:12" x14ac:dyDescent="0.2">
      <c r="B57" t="s">
        <v>54</v>
      </c>
      <c r="C57" s="11">
        <f>C53+B9</f>
        <v>12364341553</v>
      </c>
      <c r="D57" s="11">
        <f t="shared" ref="D57:F57" si="16">D53+C9</f>
        <v>10381645000</v>
      </c>
      <c r="E57" s="11">
        <f t="shared" si="16"/>
        <v>15052666000</v>
      </c>
      <c r="F57" s="11">
        <f t="shared" si="16"/>
        <v>16237618000</v>
      </c>
      <c r="G57" s="26"/>
    </row>
    <row r="58" spans="2:12" x14ac:dyDescent="0.2">
      <c r="B58" t="s">
        <v>55</v>
      </c>
      <c r="C58" s="11">
        <f>C55-B25-B26-B27</f>
        <v>522197211</v>
      </c>
      <c r="D58" s="11">
        <f t="shared" ref="D58:F58" si="17">D55-C25-C26-C27</f>
        <v>62766000</v>
      </c>
      <c r="E58" s="11">
        <f t="shared" si="17"/>
        <v>106406760</v>
      </c>
      <c r="F58" s="11">
        <f t="shared" si="17"/>
        <v>22998334</v>
      </c>
      <c r="G58" s="26"/>
    </row>
    <row r="59" spans="2:12" x14ac:dyDescent="0.2">
      <c r="B59" t="s">
        <v>56</v>
      </c>
      <c r="C59" s="11">
        <f>C57-B15</f>
        <v>6837479872</v>
      </c>
      <c r="D59" s="11">
        <f t="shared" ref="D59:F59" si="18">D57-C15</f>
        <v>4773330000</v>
      </c>
      <c r="E59" s="11">
        <f t="shared" si="18"/>
        <v>9767749000</v>
      </c>
      <c r="F59" s="11">
        <f t="shared" si="18"/>
        <v>10012080000</v>
      </c>
      <c r="G59" s="26"/>
    </row>
    <row r="60" spans="2:12" x14ac:dyDescent="0.2">
      <c r="F60" s="27"/>
      <c r="G60" s="26"/>
    </row>
    <row r="61" spans="2:12" x14ac:dyDescent="0.2">
      <c r="F61" s="27"/>
      <c r="G61" s="26"/>
    </row>
    <row r="62" spans="2:12" x14ac:dyDescent="0.2">
      <c r="F62" s="27"/>
      <c r="G62" s="26"/>
    </row>
    <row r="63" spans="2:12" x14ac:dyDescent="0.2">
      <c r="F63" s="27"/>
      <c r="G63" s="26"/>
    </row>
    <row r="64" spans="2:12" x14ac:dyDescent="0.2">
      <c r="F64" s="27"/>
      <c r="G64" s="26"/>
    </row>
    <row r="65" spans="6:7" x14ac:dyDescent="0.2">
      <c r="F65" s="27"/>
      <c r="G65" s="26"/>
    </row>
    <row r="66" spans="6:7" x14ac:dyDescent="0.2">
      <c r="F66" s="27"/>
      <c r="G66" s="26"/>
    </row>
    <row r="67" spans="6:7" x14ac:dyDescent="0.2">
      <c r="F67" s="27"/>
      <c r="G67" s="26"/>
    </row>
    <row r="68" spans="6:7" x14ac:dyDescent="0.2">
      <c r="F68" s="27"/>
      <c r="G68" s="26"/>
    </row>
    <row r="69" spans="6:7" x14ac:dyDescent="0.2">
      <c r="F69" s="27"/>
      <c r="G69" s="26"/>
    </row>
    <row r="70" spans="6:7" x14ac:dyDescent="0.2">
      <c r="F70" s="27"/>
      <c r="G70" s="26"/>
    </row>
    <row r="71" spans="6:7" x14ac:dyDescent="0.2">
      <c r="F71" s="27"/>
      <c r="G71" s="26"/>
    </row>
    <row r="72" spans="6:7" x14ac:dyDescent="0.2">
      <c r="F72" s="27"/>
      <c r="G72" s="26"/>
    </row>
    <row r="73" spans="6:7" x14ac:dyDescent="0.2">
      <c r="F73" s="27"/>
      <c r="G73" s="26"/>
    </row>
    <row r="74" spans="6:7" x14ac:dyDescent="0.2">
      <c r="F74" s="27"/>
      <c r="G74" s="26"/>
    </row>
    <row r="75" spans="6:7" x14ac:dyDescent="0.2">
      <c r="F75" s="27"/>
      <c r="G75" s="26"/>
    </row>
    <row r="76" spans="6:7" x14ac:dyDescent="0.2">
      <c r="F76" s="27"/>
      <c r="G76" s="26"/>
    </row>
    <row r="77" spans="6:7" x14ac:dyDescent="0.2">
      <c r="F77" s="27"/>
      <c r="G77" s="26"/>
    </row>
    <row r="78" spans="6:7" x14ac:dyDescent="0.2">
      <c r="F78" s="27"/>
      <c r="G78" s="26"/>
    </row>
    <row r="79" spans="6:7" x14ac:dyDescent="0.2">
      <c r="F79" s="27"/>
      <c r="G79" s="26"/>
    </row>
    <row r="80" spans="6:7" x14ac:dyDescent="0.2">
      <c r="F80" s="27"/>
      <c r="G80" s="26"/>
    </row>
    <row r="81" spans="6:7" x14ac:dyDescent="0.2">
      <c r="F81" s="27"/>
      <c r="G81" s="26"/>
    </row>
    <row r="82" spans="6:7" x14ac:dyDescent="0.2">
      <c r="F82" s="27"/>
      <c r="G82" s="26"/>
    </row>
    <row r="83" spans="6:7" x14ac:dyDescent="0.2">
      <c r="F83" s="27"/>
      <c r="G83" s="26"/>
    </row>
    <row r="84" spans="6:7" x14ac:dyDescent="0.2">
      <c r="F84" s="27"/>
      <c r="G84" s="26"/>
    </row>
    <row r="85" spans="6:7" x14ac:dyDescent="0.2">
      <c r="F85" s="27"/>
      <c r="G85" s="26"/>
    </row>
    <row r="86" spans="6:7" x14ac:dyDescent="0.2">
      <c r="F86" s="27"/>
      <c r="G86" s="26"/>
    </row>
    <row r="87" spans="6:7" x14ac:dyDescent="0.2">
      <c r="F87" s="27"/>
      <c r="G87" s="26"/>
    </row>
    <row r="88" spans="6:7" x14ac:dyDescent="0.2">
      <c r="F88" s="27"/>
      <c r="G88" s="26"/>
    </row>
    <row r="89" spans="6:7" x14ac:dyDescent="0.2">
      <c r="F89" s="27"/>
      <c r="G89" s="26"/>
    </row>
    <row r="90" spans="6:7" x14ac:dyDescent="0.2">
      <c r="F90" s="27"/>
      <c r="G90" s="26"/>
    </row>
    <row r="91" spans="6:7" x14ac:dyDescent="0.2">
      <c r="F91" s="27"/>
      <c r="G91" s="26"/>
    </row>
    <row r="92" spans="6:7" x14ac:dyDescent="0.2">
      <c r="F92" s="27"/>
      <c r="G92" s="26"/>
    </row>
    <row r="93" spans="6:7" x14ac:dyDescent="0.2">
      <c r="F93" s="27"/>
      <c r="G93" s="26"/>
    </row>
    <row r="94" spans="6:7" x14ac:dyDescent="0.2">
      <c r="F94" s="27"/>
      <c r="G94" s="26"/>
    </row>
    <row r="95" spans="6:7" x14ac:dyDescent="0.2">
      <c r="F95" s="27"/>
      <c r="G95" s="26"/>
    </row>
    <row r="96" spans="6:7" x14ac:dyDescent="0.2">
      <c r="F96" s="27"/>
      <c r="G96" s="26"/>
    </row>
    <row r="97" spans="6:7" x14ac:dyDescent="0.2">
      <c r="F97" s="27"/>
      <c r="G97" s="26"/>
    </row>
    <row r="98" spans="6:7" x14ac:dyDescent="0.2">
      <c r="F98" s="27"/>
      <c r="G98" s="26"/>
    </row>
    <row r="99" spans="6:7" x14ac:dyDescent="0.2">
      <c r="F99" s="27"/>
      <c r="G99" s="26"/>
    </row>
    <row r="100" spans="6:7" x14ac:dyDescent="0.2">
      <c r="F100" s="27"/>
      <c r="G100" s="26"/>
    </row>
    <row r="101" spans="6:7" x14ac:dyDescent="0.2">
      <c r="F101" s="27"/>
      <c r="G101" s="26"/>
    </row>
    <row r="102" spans="6:7" x14ac:dyDescent="0.2">
      <c r="F102" s="27"/>
      <c r="G102" s="26"/>
    </row>
    <row r="103" spans="6:7" x14ac:dyDescent="0.2">
      <c r="F103" s="27"/>
      <c r="G103" s="26"/>
    </row>
    <row r="104" spans="6:7" x14ac:dyDescent="0.2">
      <c r="F104" s="27"/>
      <c r="G104" s="26"/>
    </row>
    <row r="105" spans="6:7" x14ac:dyDescent="0.2">
      <c r="F105" s="27"/>
      <c r="G105" s="26"/>
    </row>
    <row r="106" spans="6:7" x14ac:dyDescent="0.2">
      <c r="F106" s="27"/>
      <c r="G106" s="26"/>
    </row>
    <row r="107" spans="6:7" x14ac:dyDescent="0.2">
      <c r="F107" s="27"/>
      <c r="G107" s="26"/>
    </row>
    <row r="108" spans="6:7" x14ac:dyDescent="0.2">
      <c r="F108" s="27"/>
      <c r="G108" s="26"/>
    </row>
    <row r="109" spans="6:7" x14ac:dyDescent="0.2">
      <c r="F109" s="27"/>
      <c r="G109" s="26"/>
    </row>
    <row r="110" spans="6:7" x14ac:dyDescent="0.2">
      <c r="F110" s="27"/>
      <c r="G110" s="26"/>
    </row>
    <row r="111" spans="6:7" x14ac:dyDescent="0.2">
      <c r="F111" s="27"/>
      <c r="G111" s="26"/>
    </row>
    <row r="112" spans="6:7" x14ac:dyDescent="0.2">
      <c r="F112" s="27"/>
      <c r="G112" s="26"/>
    </row>
    <row r="113" spans="6:7" x14ac:dyDescent="0.2">
      <c r="F113" s="27"/>
      <c r="G113" s="26"/>
    </row>
    <row r="114" spans="6:7" x14ac:dyDescent="0.2">
      <c r="F114" s="27"/>
      <c r="G114" s="26"/>
    </row>
    <row r="115" spans="6:7" x14ac:dyDescent="0.2">
      <c r="F115" s="27"/>
      <c r="G115" s="26"/>
    </row>
    <row r="116" spans="6:7" x14ac:dyDescent="0.2">
      <c r="F116" s="27"/>
      <c r="G116" s="26"/>
    </row>
    <row r="117" spans="6:7" x14ac:dyDescent="0.2">
      <c r="F117" s="27"/>
      <c r="G117" s="26"/>
    </row>
    <row r="118" spans="6:7" x14ac:dyDescent="0.2">
      <c r="F118" s="27"/>
      <c r="G118" s="26"/>
    </row>
    <row r="119" spans="6:7" x14ac:dyDescent="0.2">
      <c r="F119" s="27"/>
      <c r="G119" s="26"/>
    </row>
    <row r="120" spans="6:7" x14ac:dyDescent="0.2">
      <c r="F120" s="27"/>
      <c r="G120" s="26"/>
    </row>
    <row r="121" spans="6:7" x14ac:dyDescent="0.2">
      <c r="F121" s="27"/>
      <c r="G121" s="26"/>
    </row>
    <row r="122" spans="6:7" x14ac:dyDescent="0.2">
      <c r="F122" s="27"/>
      <c r="G122" s="26"/>
    </row>
    <row r="123" spans="6:7" x14ac:dyDescent="0.2">
      <c r="F123" s="27"/>
      <c r="G123" s="26"/>
    </row>
    <row r="124" spans="6:7" x14ac:dyDescent="0.2">
      <c r="F124" s="27"/>
      <c r="G124" s="26"/>
    </row>
    <row r="125" spans="6:7" x14ac:dyDescent="0.2">
      <c r="F125" s="27"/>
      <c r="G125" s="26"/>
    </row>
    <row r="126" spans="6:7" x14ac:dyDescent="0.2">
      <c r="F126" s="27"/>
      <c r="G126" s="26"/>
    </row>
    <row r="127" spans="6:7" x14ac:dyDescent="0.2">
      <c r="F127" s="27"/>
      <c r="G127" s="26"/>
    </row>
    <row r="128" spans="6:7" x14ac:dyDescent="0.2">
      <c r="F128" s="27"/>
      <c r="G128" s="26"/>
    </row>
    <row r="129" spans="6:7" x14ac:dyDescent="0.2">
      <c r="F129" s="27"/>
      <c r="G129" s="26"/>
    </row>
    <row r="130" spans="6:7" x14ac:dyDescent="0.2">
      <c r="F130" s="27"/>
      <c r="G130" s="26"/>
    </row>
    <row r="131" spans="6:7" x14ac:dyDescent="0.2">
      <c r="F131" s="27"/>
      <c r="G131" s="26"/>
    </row>
    <row r="132" spans="6:7" x14ac:dyDescent="0.2">
      <c r="F132" s="27"/>
      <c r="G132" s="26"/>
    </row>
    <row r="133" spans="6:7" x14ac:dyDescent="0.2">
      <c r="F133" s="27"/>
      <c r="G133" s="26"/>
    </row>
    <row r="134" spans="6:7" x14ac:dyDescent="0.2">
      <c r="F134" s="27"/>
      <c r="G134" s="26"/>
    </row>
    <row r="135" spans="6:7" x14ac:dyDescent="0.2">
      <c r="F135" s="27"/>
      <c r="G135" s="26"/>
    </row>
    <row r="136" spans="6:7" x14ac:dyDescent="0.2">
      <c r="F136" s="27"/>
      <c r="G136" s="26"/>
    </row>
    <row r="137" spans="6:7" x14ac:dyDescent="0.2">
      <c r="F137" s="27"/>
      <c r="G137" s="26"/>
    </row>
    <row r="138" spans="6:7" x14ac:dyDescent="0.2">
      <c r="F138" s="27"/>
      <c r="G138" s="26"/>
    </row>
    <row r="139" spans="6:7" x14ac:dyDescent="0.2">
      <c r="F139" s="27"/>
      <c r="G139" s="26"/>
    </row>
    <row r="140" spans="6:7" x14ac:dyDescent="0.2">
      <c r="F140" s="27"/>
      <c r="G140" s="26"/>
    </row>
    <row r="141" spans="6:7" x14ac:dyDescent="0.2">
      <c r="F141" s="27"/>
      <c r="G141" s="26"/>
    </row>
    <row r="142" spans="6:7" x14ac:dyDescent="0.2">
      <c r="F142" s="27"/>
      <c r="G142" s="26"/>
    </row>
    <row r="143" spans="6:7" x14ac:dyDescent="0.2">
      <c r="F143" s="27"/>
      <c r="G143" s="26"/>
    </row>
    <row r="144" spans="6:7" x14ac:dyDescent="0.2">
      <c r="F144" s="27"/>
      <c r="G144" s="26"/>
    </row>
    <row r="145" spans="6:7" x14ac:dyDescent="0.2">
      <c r="F145" s="27"/>
      <c r="G145" s="26"/>
    </row>
    <row r="146" spans="6:7" x14ac:dyDescent="0.2">
      <c r="F146" s="27"/>
      <c r="G146" s="26"/>
    </row>
    <row r="147" spans="6:7" x14ac:dyDescent="0.2">
      <c r="F147" s="27"/>
      <c r="G147" s="26"/>
    </row>
    <row r="148" spans="6:7" x14ac:dyDescent="0.2">
      <c r="F148" s="27"/>
      <c r="G148" s="26"/>
    </row>
    <row r="149" spans="6:7" x14ac:dyDescent="0.2">
      <c r="F149" s="27"/>
      <c r="G149" s="26"/>
    </row>
    <row r="150" spans="6:7" x14ac:dyDescent="0.2">
      <c r="F150" s="27"/>
      <c r="G150" s="26"/>
    </row>
    <row r="151" spans="6:7" x14ac:dyDescent="0.2">
      <c r="F151" s="27"/>
      <c r="G151" s="26"/>
    </row>
    <row r="152" spans="6:7" x14ac:dyDescent="0.2">
      <c r="F152" s="27"/>
      <c r="G152" s="26"/>
    </row>
    <row r="153" spans="6:7" x14ac:dyDescent="0.2">
      <c r="F153" s="27"/>
      <c r="G153" s="26"/>
    </row>
    <row r="154" spans="6:7" x14ac:dyDescent="0.2">
      <c r="F154" s="27"/>
      <c r="G154" s="26"/>
    </row>
    <row r="155" spans="6:7" x14ac:dyDescent="0.2">
      <c r="F155" s="27"/>
      <c r="G155" s="26"/>
    </row>
    <row r="156" spans="6:7" x14ac:dyDescent="0.2">
      <c r="F156" s="27"/>
      <c r="G156" s="26"/>
    </row>
    <row r="157" spans="6:7" x14ac:dyDescent="0.2">
      <c r="F157" s="27"/>
      <c r="G157" s="26"/>
    </row>
    <row r="158" spans="6:7" x14ac:dyDescent="0.2">
      <c r="F158" s="27"/>
      <c r="G158" s="26"/>
    </row>
    <row r="159" spans="6:7" x14ac:dyDescent="0.2">
      <c r="F159" s="27"/>
      <c r="G159" s="26"/>
    </row>
    <row r="160" spans="6:7" x14ac:dyDescent="0.2">
      <c r="F160" s="27"/>
      <c r="G160" s="26"/>
    </row>
    <row r="161" spans="6:7" x14ac:dyDescent="0.2">
      <c r="F161" s="27"/>
      <c r="G161" s="26"/>
    </row>
    <row r="162" spans="6:7" x14ac:dyDescent="0.2">
      <c r="F162" s="27"/>
      <c r="G162" s="26"/>
    </row>
    <row r="163" spans="6:7" x14ac:dyDescent="0.2">
      <c r="F163" s="27"/>
      <c r="G163" s="26"/>
    </row>
    <row r="164" spans="6:7" x14ac:dyDescent="0.2">
      <c r="F164" s="27"/>
      <c r="G164" s="26"/>
    </row>
    <row r="165" spans="6:7" x14ac:dyDescent="0.2">
      <c r="F165" s="27"/>
      <c r="G165" s="26"/>
    </row>
    <row r="166" spans="6:7" x14ac:dyDescent="0.2">
      <c r="F166" s="27"/>
      <c r="G166" s="26"/>
    </row>
    <row r="167" spans="6:7" x14ac:dyDescent="0.2">
      <c r="F167" s="27"/>
      <c r="G167" s="26"/>
    </row>
    <row r="168" spans="6:7" x14ac:dyDescent="0.2">
      <c r="F168" s="27"/>
      <c r="G168" s="26"/>
    </row>
    <row r="169" spans="6:7" x14ac:dyDescent="0.2">
      <c r="F169" s="27"/>
      <c r="G169" s="26"/>
    </row>
    <row r="170" spans="6:7" x14ac:dyDescent="0.2">
      <c r="F170" s="27"/>
      <c r="G170" s="26"/>
    </row>
    <row r="171" spans="6:7" x14ac:dyDescent="0.2">
      <c r="F171" s="27"/>
      <c r="G171" s="26"/>
    </row>
    <row r="172" spans="6:7" x14ac:dyDescent="0.2">
      <c r="F172" s="27"/>
      <c r="G172" s="26"/>
    </row>
    <row r="173" spans="6:7" x14ac:dyDescent="0.2">
      <c r="F173" s="27"/>
      <c r="G173" s="26"/>
    </row>
    <row r="174" spans="6:7" x14ac:dyDescent="0.2">
      <c r="F174" s="27"/>
      <c r="G174" s="26"/>
    </row>
    <row r="175" spans="6:7" x14ac:dyDescent="0.2">
      <c r="F175" s="27"/>
      <c r="G175" s="26"/>
    </row>
    <row r="176" spans="6:7" x14ac:dyDescent="0.2">
      <c r="F176" s="27"/>
      <c r="G176" s="26"/>
    </row>
    <row r="177" spans="6:7" x14ac:dyDescent="0.2">
      <c r="F177" s="27"/>
      <c r="G177" s="26"/>
    </row>
    <row r="178" spans="6:7" x14ac:dyDescent="0.2">
      <c r="F178" s="27"/>
      <c r="G178" s="26"/>
    </row>
    <row r="179" spans="6:7" x14ac:dyDescent="0.2">
      <c r="F179" s="27"/>
      <c r="G179" s="26"/>
    </row>
    <row r="180" spans="6:7" x14ac:dyDescent="0.2">
      <c r="F180" s="27"/>
      <c r="G180" s="26"/>
    </row>
    <row r="181" spans="6:7" x14ac:dyDescent="0.2">
      <c r="F181" s="27"/>
      <c r="G181" s="26"/>
    </row>
    <row r="182" spans="6:7" x14ac:dyDescent="0.2">
      <c r="F182" s="27"/>
      <c r="G182" s="26"/>
    </row>
    <row r="183" spans="6:7" x14ac:dyDescent="0.2">
      <c r="F183" s="27"/>
      <c r="G183" s="26"/>
    </row>
    <row r="184" spans="6:7" x14ac:dyDescent="0.2">
      <c r="F184" s="27"/>
      <c r="G184" s="26"/>
    </row>
    <row r="185" spans="6:7" x14ac:dyDescent="0.2">
      <c r="F185" s="27"/>
      <c r="G185" s="26"/>
    </row>
    <row r="186" spans="6:7" x14ac:dyDescent="0.2">
      <c r="F186" s="27"/>
      <c r="G186" s="26"/>
    </row>
    <row r="187" spans="6:7" x14ac:dyDescent="0.2">
      <c r="F187" s="27"/>
      <c r="G187" s="26"/>
    </row>
    <row r="188" spans="6:7" x14ac:dyDescent="0.2">
      <c r="F188" s="27"/>
      <c r="G188" s="26"/>
    </row>
    <row r="189" spans="6:7" x14ac:dyDescent="0.2">
      <c r="F189" s="27"/>
      <c r="G189" s="26"/>
    </row>
    <row r="190" spans="6:7" x14ac:dyDescent="0.2">
      <c r="F190" s="27"/>
      <c r="G190" s="26"/>
    </row>
    <row r="191" spans="6:7" x14ac:dyDescent="0.2">
      <c r="F191" s="27"/>
      <c r="G191" s="26"/>
    </row>
    <row r="192" spans="6:7" x14ac:dyDescent="0.2">
      <c r="F192" s="27"/>
      <c r="G192" s="26"/>
    </row>
    <row r="193" spans="6:7" x14ac:dyDescent="0.2">
      <c r="F193" s="27"/>
      <c r="G193" s="26"/>
    </row>
    <row r="194" spans="6:7" x14ac:dyDescent="0.2">
      <c r="F194" s="27"/>
      <c r="G194" s="26"/>
    </row>
    <row r="195" spans="6:7" x14ac:dyDescent="0.2">
      <c r="F195" s="27"/>
      <c r="G195" s="26"/>
    </row>
    <row r="196" spans="6:7" x14ac:dyDescent="0.2">
      <c r="F196" s="27"/>
      <c r="G196" s="26"/>
    </row>
    <row r="197" spans="6:7" x14ac:dyDescent="0.2">
      <c r="F197" s="27"/>
      <c r="G197" s="26"/>
    </row>
    <row r="198" spans="6:7" x14ac:dyDescent="0.2">
      <c r="F198" s="27"/>
      <c r="G198" s="26"/>
    </row>
    <row r="199" spans="6:7" x14ac:dyDescent="0.2">
      <c r="F199" s="27"/>
      <c r="G199" s="26"/>
    </row>
    <row r="200" spans="6:7" x14ac:dyDescent="0.2">
      <c r="F200" s="27"/>
      <c r="G200" s="26"/>
    </row>
    <row r="201" spans="6:7" x14ac:dyDescent="0.2">
      <c r="F201" s="27"/>
      <c r="G201" s="26"/>
    </row>
    <row r="202" spans="6:7" x14ac:dyDescent="0.2">
      <c r="F202" s="27"/>
      <c r="G202" s="26"/>
    </row>
    <row r="203" spans="6:7" x14ac:dyDescent="0.2">
      <c r="F203" s="27"/>
      <c r="G203" s="26"/>
    </row>
    <row r="204" spans="6:7" x14ac:dyDescent="0.2">
      <c r="F204" s="27"/>
      <c r="G204" s="26"/>
    </row>
    <row r="205" spans="6:7" x14ac:dyDescent="0.2">
      <c r="F205" s="27"/>
      <c r="G205" s="26"/>
    </row>
    <row r="206" spans="6:7" x14ac:dyDescent="0.2">
      <c r="F206" s="27"/>
      <c r="G206" s="26"/>
    </row>
    <row r="207" spans="6:7" x14ac:dyDescent="0.2">
      <c r="F207" s="27"/>
      <c r="G207" s="26"/>
    </row>
    <row r="208" spans="6:7" x14ac:dyDescent="0.2">
      <c r="F208" s="27"/>
      <c r="G208" s="26"/>
    </row>
    <row r="209" spans="6:7" x14ac:dyDescent="0.2">
      <c r="F209" s="27"/>
      <c r="G209" s="26"/>
    </row>
    <row r="210" spans="6:7" x14ac:dyDescent="0.2">
      <c r="F210" s="27"/>
      <c r="G210" s="26"/>
    </row>
    <row r="211" spans="6:7" x14ac:dyDescent="0.2">
      <c r="F211" s="27"/>
      <c r="G211" s="26"/>
    </row>
    <row r="212" spans="6:7" x14ac:dyDescent="0.2">
      <c r="F212" s="27"/>
      <c r="G212" s="26"/>
    </row>
    <row r="213" spans="6:7" x14ac:dyDescent="0.2">
      <c r="F213" s="27"/>
      <c r="G213" s="26"/>
    </row>
    <row r="214" spans="6:7" x14ac:dyDescent="0.2">
      <c r="F214" s="27"/>
      <c r="G214" s="26"/>
    </row>
    <row r="215" spans="6:7" x14ac:dyDescent="0.2">
      <c r="F215" s="27"/>
      <c r="G215" s="26"/>
    </row>
    <row r="216" spans="6:7" x14ac:dyDescent="0.2">
      <c r="F216" s="27"/>
      <c r="G216" s="26"/>
    </row>
    <row r="217" spans="6:7" x14ac:dyDescent="0.2">
      <c r="F217" s="27"/>
      <c r="G217" s="26"/>
    </row>
    <row r="218" spans="6:7" x14ac:dyDescent="0.2">
      <c r="F218" s="27"/>
      <c r="G218" s="26"/>
    </row>
    <row r="219" spans="6:7" x14ac:dyDescent="0.2">
      <c r="F219" s="27"/>
    </row>
  </sheetData>
  <mergeCells count="2">
    <mergeCell ref="A3:A4"/>
    <mergeCell ref="B3:E4"/>
  </mergeCells>
  <pageMargins left="0.75" right="0.75" top="1" bottom="1" header="0.5" footer="0.5"/>
  <pageSetup paperSize="9" orientation="landscape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εκφώνηση</vt:lpstr>
      <vt:lpstr>λογαριασμοί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aliadaki</dc:creator>
  <cp:lastModifiedBy>user</cp:lastModifiedBy>
  <dcterms:created xsi:type="dcterms:W3CDTF">2019-11-18T10:17:15Z</dcterms:created>
  <dcterms:modified xsi:type="dcterms:W3CDTF">2019-12-02T21:32:59Z</dcterms:modified>
</cp:coreProperties>
</file>