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G66" i="1"/>
  <c r="E53"/>
  <c r="E54"/>
  <c r="E55"/>
  <c r="E52"/>
  <c r="D53"/>
  <c r="D54"/>
  <c r="D55"/>
  <c r="D52"/>
  <c r="F31"/>
  <c r="D39" s="1"/>
  <c r="E23"/>
  <c r="E22" s="1"/>
  <c r="E21" s="1"/>
  <c r="E20" s="1"/>
  <c r="D23"/>
  <c r="D22" s="1"/>
  <c r="D21" s="1"/>
  <c r="D20" s="1"/>
  <c r="F32" l="1"/>
  <c r="E60" s="1"/>
  <c r="D38"/>
  <c r="D40"/>
  <c r="D37"/>
  <c r="D60" l="1"/>
  <c r="F60" s="1"/>
  <c r="E61"/>
  <c r="D61"/>
  <c r="D59"/>
  <c r="F59" s="1"/>
  <c r="E59"/>
  <c r="D58"/>
  <c r="D26"/>
  <c r="E58"/>
  <c r="F61"/>
  <c r="F75"/>
  <c r="H75" s="1"/>
  <c r="F73"/>
  <c r="H73" s="1"/>
  <c r="G75"/>
  <c r="F72"/>
  <c r="H72" s="1"/>
  <c r="F74"/>
  <c r="H74" s="1"/>
  <c r="G74"/>
  <c r="E27"/>
  <c r="D28"/>
  <c r="D27"/>
  <c r="E28"/>
  <c r="E26"/>
  <c r="E29"/>
  <c r="D29"/>
  <c r="F58" l="1"/>
  <c r="F28"/>
  <c r="F27"/>
  <c r="G72" s="1"/>
  <c r="F26"/>
  <c r="F29"/>
  <c r="G67" l="1"/>
  <c r="G73" s="1"/>
</calcChain>
</file>

<file path=xl/sharedStrings.xml><?xml version="1.0" encoding="utf-8"?>
<sst xmlns="http://schemas.openxmlformats.org/spreadsheetml/2006/main" count="68" uniqueCount="33">
  <si>
    <t>Καραμέλες Φρούτων</t>
  </si>
  <si>
    <t>Καραμέλες Βουτύρου</t>
  </si>
  <si>
    <t>Α</t>
  </si>
  <si>
    <t>Β</t>
  </si>
  <si>
    <t>Γ</t>
  </si>
  <si>
    <t>Δ</t>
  </si>
  <si>
    <t>Κόστος εξοπλισμού</t>
  </si>
  <si>
    <t>Νεκρός Χρόνος (s/ημέρα)</t>
  </si>
  <si>
    <t>Κατεργασία</t>
  </si>
  <si>
    <t>(sec/ημέρα)</t>
  </si>
  <si>
    <t>bi</t>
  </si>
  <si>
    <t>(sec/έτος)</t>
  </si>
  <si>
    <t>Ερώτημα Β</t>
  </si>
  <si>
    <t>Ποσοστό μείωσης χρόνον κατεργασίας Β:</t>
  </si>
  <si>
    <t>Μέγιστο ποσό αγόρας σύγχρονου εξοπλισμού κατεργασίας Β ανα μηχανή=</t>
  </si>
  <si>
    <t>Ποσοστό ελαττωματικών a</t>
  </si>
  <si>
    <t>Σύνολο Μηχανών</t>
  </si>
  <si>
    <t xml:space="preserve">όπου: </t>
  </si>
  <si>
    <t>ΑΝΑΓΚΕΣ ΣΕ ΜΗΧΑΝΕΣ</t>
  </si>
  <si>
    <t>ΑΝΑΓΚΑΙΑ ΠΑΡΑΓΩΓΗ</t>
  </si>
  <si>
    <t>ΧΡΟΝΟΙ ΚΑΤ/ΣΙΑΣ</t>
  </si>
  <si>
    <t>ΔΕΔΟΜΕΝΑ</t>
  </si>
  <si>
    <t>Ετήσια Ζήτηση:</t>
  </si>
  <si>
    <t>=</t>
  </si>
  <si>
    <t>b= παραγωγική απασχόληση μηχανών = (χρόνος βάρδιας - νεκρος χρόνος) / χρόνος βάρδιας</t>
  </si>
  <si>
    <t xml:space="preserve">T= χρόνος βάρδιας * 250 day/year </t>
  </si>
  <si>
    <t xml:space="preserve">Η αγορά σύγχρονου εξοπλισμου για την κατεργασία Β συμφέρει εάν η τιμή ανα μηχάνημα είναι το πολύ 22.000€ διότι τα συνολικά </t>
  </si>
  <si>
    <t xml:space="preserve">κόστοι αγοράς εξοπλισμού θα παραμείνουν ίδια ή θα ελλατωθούν </t>
  </si>
  <si>
    <t>Ερώτημα Α</t>
  </si>
  <si>
    <t>Αλέξανδρος Ρασούλης, 2015010123</t>
  </si>
  <si>
    <t xml:space="preserve">Χρόνος βάρδιας = 60 sec/min * 60 min/h * 8 h /day          = </t>
  </si>
  <si>
    <t>Εργασία 4, Καθορισμός Αναγακαίου Εξοπλισμού</t>
  </si>
  <si>
    <t>Κόστος αγοράς σύγχρονου εξοπλισμου για τη λειτουργεία της κατεργασίας Β:</t>
  </si>
</sst>
</file>

<file path=xl/styles.xml><?xml version="1.0" encoding="utf-8"?>
<styleSheet xmlns="http://schemas.openxmlformats.org/spreadsheetml/2006/main">
  <numFmts count="1">
    <numFmt numFmtId="164" formatCode="#,##0.00\ [$€-408]"/>
  </numFmts>
  <fonts count="6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8"/>
      <color theme="0"/>
      <name val="Verdana"/>
      <family val="2"/>
    </font>
    <font>
      <b/>
      <sz val="14"/>
      <color rgb="FF605F5A"/>
      <name val="Verdana"/>
      <family val="2"/>
    </font>
    <font>
      <u/>
      <sz val="14"/>
      <color rgb="FF605F5A"/>
      <name val="Verdana"/>
      <family val="2"/>
    </font>
    <font>
      <sz val="11"/>
      <color rgb="FF605F5A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E96E2B"/>
        <bgColor indexed="64"/>
      </patternFill>
    </fill>
    <fill>
      <patternFill patternType="solid">
        <fgColor rgb="FF54A993"/>
        <bgColor indexed="64"/>
      </patternFill>
    </fill>
    <fill>
      <patternFill patternType="solid">
        <fgColor rgb="FFDFB745"/>
        <bgColor indexed="64"/>
      </patternFill>
    </fill>
    <fill>
      <patternFill patternType="solid">
        <fgColor rgb="FFF5F2EA"/>
        <bgColor indexed="64"/>
      </patternFill>
    </fill>
    <fill>
      <patternFill patternType="solid">
        <fgColor rgb="FFEBE5D5"/>
        <bgColor indexed="64"/>
      </patternFill>
    </fill>
    <fill>
      <patternFill patternType="solid">
        <fgColor rgb="FF51555E"/>
        <bgColor indexed="64"/>
      </patternFill>
    </fill>
    <fill>
      <patternFill patternType="solid">
        <fgColor rgb="FF479DBE"/>
        <bgColor indexed="64"/>
      </patternFill>
    </fill>
    <fill>
      <patternFill patternType="solid">
        <fgColor rgb="FFE7E1C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5" borderId="0" xfId="0" applyFont="1" applyFill="1"/>
    <xf numFmtId="0" fontId="1" fillId="5" borderId="9" xfId="0" applyFont="1" applyFill="1" applyBorder="1" applyAlignment="1">
      <alignment horizontal="left" wrapText="1"/>
    </xf>
    <xf numFmtId="0" fontId="1" fillId="5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/>
    </xf>
    <xf numFmtId="0" fontId="0" fillId="5" borderId="8" xfId="0" applyFont="1" applyFill="1" applyBorder="1" applyAlignment="1">
      <alignment horizontal="left"/>
    </xf>
    <xf numFmtId="9" fontId="0" fillId="5" borderId="12" xfId="0" applyNumberFormat="1" applyFont="1" applyFill="1" applyBorder="1" applyAlignment="1">
      <alignment horizontal="right" vertical="center"/>
    </xf>
    <xf numFmtId="0" fontId="0" fillId="5" borderId="12" xfId="0" applyFont="1" applyFill="1" applyBorder="1" applyAlignment="1">
      <alignment horizontal="right" vertical="center"/>
    </xf>
    <xf numFmtId="164" fontId="0" fillId="5" borderId="10" xfId="0" applyNumberFormat="1" applyFont="1" applyFill="1" applyBorder="1" applyAlignment="1">
      <alignment horizontal="right" vertical="center"/>
    </xf>
    <xf numFmtId="0" fontId="0" fillId="5" borderId="7" xfId="0" applyFont="1" applyFill="1" applyBorder="1" applyAlignment="1">
      <alignment horizontal="left"/>
    </xf>
    <xf numFmtId="9" fontId="0" fillId="5" borderId="0" xfId="0" applyNumberFormat="1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0" fontId="0" fillId="5" borderId="13" xfId="0" applyFont="1" applyFill="1" applyBorder="1" applyAlignment="1">
      <alignment horizontal="left"/>
    </xf>
    <xf numFmtId="9" fontId="0" fillId="5" borderId="9" xfId="0" applyNumberFormat="1" applyFont="1" applyFill="1" applyBorder="1" applyAlignment="1">
      <alignment horizontal="right" vertical="center"/>
    </xf>
    <xf numFmtId="0" fontId="0" fillId="5" borderId="9" xfId="0" applyFont="1" applyFill="1" applyBorder="1" applyAlignment="1">
      <alignment horizontal="right" vertical="center"/>
    </xf>
    <xf numFmtId="164" fontId="0" fillId="5" borderId="14" xfId="0" applyNumberFormat="1" applyFont="1" applyFill="1" applyBorder="1" applyAlignment="1">
      <alignment horizontal="right" vertical="center"/>
    </xf>
    <xf numFmtId="0" fontId="2" fillId="5" borderId="0" xfId="0" applyFont="1" applyFill="1"/>
    <xf numFmtId="0" fontId="2" fillId="5" borderId="9" xfId="0" applyFont="1" applyFill="1" applyBorder="1" applyAlignment="1">
      <alignment textRotation="90" wrapText="1"/>
    </xf>
    <xf numFmtId="0" fontId="1" fillId="5" borderId="9" xfId="0" applyFont="1" applyFill="1" applyBorder="1" applyAlignment="1">
      <alignment horizontal="right" wrapText="1"/>
    </xf>
    <xf numFmtId="0" fontId="1" fillId="5" borderId="9" xfId="0" applyFont="1" applyFill="1" applyBorder="1" applyAlignment="1">
      <alignment horizontal="right"/>
    </xf>
    <xf numFmtId="0" fontId="1" fillId="5" borderId="0" xfId="0" applyFont="1" applyFill="1" applyAlignment="1"/>
    <xf numFmtId="0" fontId="0" fillId="5" borderId="12" xfId="0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left"/>
    </xf>
    <xf numFmtId="0" fontId="0" fillId="5" borderId="12" xfId="0" applyFont="1" applyFill="1" applyBorder="1" applyAlignment="1">
      <alignment horizontal="left"/>
    </xf>
    <xf numFmtId="2" fontId="0" fillId="5" borderId="12" xfId="0" applyNumberFormat="1" applyFont="1" applyFill="1" applyBorder="1" applyAlignment="1"/>
    <xf numFmtId="2" fontId="0" fillId="5" borderId="10" xfId="0" applyNumberFormat="1" applyFont="1" applyFill="1" applyBorder="1" applyAlignment="1"/>
    <xf numFmtId="0" fontId="0" fillId="5" borderId="0" xfId="0" applyFont="1" applyFill="1" applyBorder="1" applyAlignment="1">
      <alignment horizontal="left"/>
    </xf>
    <xf numFmtId="2" fontId="0" fillId="5" borderId="0" xfId="0" applyNumberFormat="1" applyFont="1" applyFill="1" applyBorder="1" applyAlignment="1"/>
    <xf numFmtId="2" fontId="0" fillId="5" borderId="11" xfId="0" applyNumberFormat="1" applyFont="1" applyFill="1" applyBorder="1" applyAlignment="1"/>
    <xf numFmtId="0" fontId="1" fillId="5" borderId="0" xfId="0" applyFont="1" applyFill="1" applyAlignment="1">
      <alignment textRotation="90" wrapText="1"/>
    </xf>
    <xf numFmtId="0" fontId="0" fillId="5" borderId="9" xfId="0" applyFont="1" applyFill="1" applyBorder="1" applyAlignment="1">
      <alignment horizontal="left"/>
    </xf>
    <xf numFmtId="2" fontId="0" fillId="5" borderId="9" xfId="0" applyNumberFormat="1" applyFont="1" applyFill="1" applyBorder="1" applyAlignment="1"/>
    <xf numFmtId="2" fontId="0" fillId="5" borderId="14" xfId="0" applyNumberFormat="1" applyFont="1" applyFill="1" applyBorder="1" applyAlignment="1"/>
    <xf numFmtId="0" fontId="2" fillId="5" borderId="0" xfId="0" applyFont="1" applyFill="1" applyBorder="1" applyAlignment="1">
      <alignment horizontal="left" textRotation="90" wrapText="1"/>
    </xf>
    <xf numFmtId="0" fontId="2" fillId="5" borderId="0" xfId="0" applyFont="1" applyFill="1" applyAlignment="1">
      <alignment textRotation="90" wrapText="1"/>
    </xf>
    <xf numFmtId="0" fontId="0" fillId="5" borderId="12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/>
    </xf>
    <xf numFmtId="0" fontId="0" fillId="5" borderId="0" xfId="0" applyFont="1" applyFill="1" applyAlignment="1">
      <alignment horizontal="left"/>
    </xf>
    <xf numFmtId="0" fontId="1" fillId="5" borderId="0" xfId="0" applyFont="1" applyFill="1" applyAlignment="1">
      <alignment horizontal="center" vertical="center" wrapText="1"/>
    </xf>
    <xf numFmtId="0" fontId="0" fillId="5" borderId="8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left" vertical="center"/>
    </xf>
    <xf numFmtId="0" fontId="0" fillId="5" borderId="11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center"/>
    </xf>
    <xf numFmtId="0" fontId="0" fillId="5" borderId="0" xfId="0" applyFont="1" applyFill="1"/>
    <xf numFmtId="0" fontId="0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2" fontId="0" fillId="5" borderId="0" xfId="0" applyNumberFormat="1" applyFont="1" applyFill="1" applyBorder="1" applyAlignment="1">
      <alignment horizontal="right"/>
    </xf>
    <xf numFmtId="0" fontId="0" fillId="5" borderId="0" xfId="0" applyFont="1" applyFill="1" applyBorder="1"/>
    <xf numFmtId="0" fontId="1" fillId="5" borderId="0" xfId="0" applyFont="1" applyFill="1" applyAlignment="1">
      <alignment horizontal="left" vertical="center"/>
    </xf>
    <xf numFmtId="9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top"/>
    </xf>
    <xf numFmtId="0" fontId="1" fillId="0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5" borderId="0" xfId="0" applyFont="1" applyFill="1" applyBorder="1"/>
    <xf numFmtId="0" fontId="1" fillId="5" borderId="18" xfId="0" applyFont="1" applyFill="1" applyBorder="1"/>
    <xf numFmtId="0" fontId="1" fillId="5" borderId="19" xfId="0" applyFont="1" applyFill="1" applyBorder="1"/>
    <xf numFmtId="9" fontId="0" fillId="5" borderId="20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/>
    <xf numFmtId="0" fontId="0" fillId="5" borderId="3" xfId="0" applyFont="1" applyFill="1" applyBorder="1"/>
    <xf numFmtId="164" fontId="0" fillId="5" borderId="3" xfId="0" applyNumberFormat="1" applyFont="1" applyFill="1" applyBorder="1"/>
    <xf numFmtId="0" fontId="3" fillId="5" borderId="0" xfId="0" applyFont="1" applyFill="1"/>
    <xf numFmtId="0" fontId="4" fillId="5" borderId="0" xfId="0" applyFont="1" applyFill="1"/>
    <xf numFmtId="0" fontId="5" fillId="5" borderId="0" xfId="0" applyFont="1" applyFill="1"/>
    <xf numFmtId="14" fontId="5" fillId="5" borderId="0" xfId="0" applyNumberFormat="1" applyFont="1" applyFill="1"/>
    <xf numFmtId="0" fontId="0" fillId="5" borderId="0" xfId="0" applyFont="1" applyFill="1" applyAlignment="1">
      <alignment horizontal="right"/>
    </xf>
    <xf numFmtId="0" fontId="0" fillId="9" borderId="11" xfId="0" applyFont="1" applyFill="1" applyBorder="1" applyAlignment="1"/>
    <xf numFmtId="0" fontId="0" fillId="9" borderId="10" xfId="0" applyFont="1" applyFill="1" applyBorder="1" applyAlignment="1"/>
    <xf numFmtId="0" fontId="0" fillId="9" borderId="14" xfId="0" applyFont="1" applyFill="1" applyBorder="1" applyAlignment="1"/>
    <xf numFmtId="164" fontId="0" fillId="9" borderId="0" xfId="0" applyNumberFormat="1" applyFont="1" applyFill="1"/>
    <xf numFmtId="0" fontId="1" fillId="9" borderId="5" xfId="0" applyFont="1" applyFill="1" applyBorder="1"/>
    <xf numFmtId="0" fontId="1" fillId="9" borderId="1" xfId="0" applyFont="1" applyFill="1" applyBorder="1" applyAlignment="1">
      <alignment horizontal="center" vertical="center"/>
    </xf>
    <xf numFmtId="164" fontId="0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9" borderId="2" xfId="0" applyFont="1" applyFill="1" applyBorder="1"/>
    <xf numFmtId="0" fontId="1" fillId="9" borderId="6" xfId="0" applyFont="1" applyFill="1" applyBorder="1"/>
    <xf numFmtId="0" fontId="1" fillId="9" borderId="3" xfId="0" applyFont="1" applyFill="1" applyBorder="1"/>
    <xf numFmtId="0" fontId="1" fillId="9" borderId="4" xfId="0" applyFont="1" applyFill="1" applyBorder="1"/>
    <xf numFmtId="0" fontId="2" fillId="8" borderId="15" xfId="0" applyFont="1" applyFill="1" applyBorder="1" applyAlignment="1">
      <alignment horizontal="left" textRotation="90" wrapText="1"/>
    </xf>
    <xf numFmtId="0" fontId="2" fillId="8" borderId="16" xfId="0" applyFont="1" applyFill="1" applyBorder="1" applyAlignment="1">
      <alignment horizontal="left" textRotation="90" wrapText="1"/>
    </xf>
    <xf numFmtId="0" fontId="2" fillId="8" borderId="17" xfId="0" applyFont="1" applyFill="1" applyBorder="1" applyAlignment="1">
      <alignment horizontal="left" textRotation="90" wrapText="1"/>
    </xf>
    <xf numFmtId="0" fontId="2" fillId="4" borderId="15" xfId="0" applyFont="1" applyFill="1" applyBorder="1" applyAlignment="1">
      <alignment horizontal="left" textRotation="90"/>
    </xf>
    <xf numFmtId="0" fontId="2" fillId="4" borderId="16" xfId="0" applyFont="1" applyFill="1" applyBorder="1" applyAlignment="1">
      <alignment horizontal="left" textRotation="90"/>
    </xf>
    <xf numFmtId="0" fontId="2" fillId="4" borderId="17" xfId="0" applyFont="1" applyFill="1" applyBorder="1" applyAlignment="1">
      <alignment horizontal="left" textRotation="90"/>
    </xf>
    <xf numFmtId="0" fontId="2" fillId="2" borderId="15" xfId="0" applyFont="1" applyFill="1" applyBorder="1" applyAlignment="1">
      <alignment horizontal="left" textRotation="90" wrapText="1"/>
    </xf>
    <xf numFmtId="0" fontId="2" fillId="2" borderId="16" xfId="0" applyFont="1" applyFill="1" applyBorder="1" applyAlignment="1">
      <alignment horizontal="left" textRotation="90" wrapText="1"/>
    </xf>
    <xf numFmtId="0" fontId="2" fillId="2" borderId="17" xfId="0" applyFont="1" applyFill="1" applyBorder="1" applyAlignment="1">
      <alignment horizontal="left" textRotation="90" wrapText="1"/>
    </xf>
    <xf numFmtId="0" fontId="2" fillId="3" borderId="15" xfId="0" applyFont="1" applyFill="1" applyBorder="1" applyAlignment="1">
      <alignment horizontal="left" textRotation="90" wrapText="1"/>
    </xf>
    <xf numFmtId="0" fontId="2" fillId="3" borderId="16" xfId="0" applyFont="1" applyFill="1" applyBorder="1" applyAlignment="1">
      <alignment horizontal="left" textRotation="90" wrapText="1"/>
    </xf>
    <xf numFmtId="0" fontId="2" fillId="3" borderId="17" xfId="0" applyFont="1" applyFill="1" applyBorder="1" applyAlignment="1">
      <alignment horizontal="left" textRotation="90" wrapText="1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9" fontId="0" fillId="5" borderId="0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E7E1C4"/>
      <color rgb="FF605F5A"/>
      <color rgb="FF525559"/>
      <color rgb="FF2C2F38"/>
      <color rgb="FF479DBE"/>
      <color rgb="FF54A993"/>
      <color rgb="FF5AA694"/>
      <color rgb="FFE96E2B"/>
      <color rgb="FFDFB745"/>
      <color rgb="FFF5F2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984"/>
  <sheetViews>
    <sheetView tabSelected="1" topLeftCell="A52" zoomScale="90" zoomScaleNormal="90" workbookViewId="0">
      <selection activeCell="G66" sqref="G66"/>
    </sheetView>
  </sheetViews>
  <sheetFormatPr defaultRowHeight="14.25"/>
  <cols>
    <col min="1" max="1" width="5.85546875" style="65" customWidth="1"/>
    <col min="2" max="2" width="5.42578125" style="65" customWidth="1"/>
    <col min="3" max="3" width="13.42578125" style="65" customWidth="1"/>
    <col min="4" max="6" width="25.7109375" style="65" customWidth="1"/>
    <col min="7" max="7" width="25.5703125" style="65" customWidth="1"/>
    <col min="8" max="8" width="25.42578125" style="65" customWidth="1"/>
    <col min="9" max="10" width="20.7109375" style="65" customWidth="1"/>
    <col min="11" max="13" width="9.140625" style="65"/>
    <col min="14" max="17" width="9.140625" style="65" customWidth="1"/>
    <col min="18" max="16384" width="9.140625" style="65"/>
  </cols>
  <sheetData>
    <row r="1" spans="2:7" s="66" customFormat="1"/>
    <row r="2" spans="2:7" s="1" customFormat="1" ht="57.75" customHeight="1">
      <c r="B2" s="75" t="s">
        <v>31</v>
      </c>
    </row>
    <row r="3" spans="2:7" s="1" customFormat="1" ht="23.25" customHeight="1">
      <c r="B3" s="75"/>
      <c r="C3" s="77" t="s">
        <v>29</v>
      </c>
      <c r="F3" s="78">
        <v>44153</v>
      </c>
    </row>
    <row r="4" spans="2:7" s="1" customFormat="1" ht="20.25" customHeight="1"/>
    <row r="5" spans="2:7" s="1" customFormat="1" ht="18">
      <c r="C5" s="76" t="s">
        <v>28</v>
      </c>
    </row>
    <row r="6" spans="2:7" s="1" customFormat="1" ht="29.25" thickBot="1">
      <c r="C6" s="2" t="s">
        <v>8</v>
      </c>
      <c r="D6" s="3" t="s">
        <v>15</v>
      </c>
      <c r="E6" s="4" t="s">
        <v>7</v>
      </c>
      <c r="F6" s="5" t="s">
        <v>6</v>
      </c>
    </row>
    <row r="7" spans="2:7" s="1" customFormat="1" ht="15">
      <c r="B7" s="95" t="s">
        <v>21</v>
      </c>
      <c r="C7" s="6" t="s">
        <v>2</v>
      </c>
      <c r="D7" s="7">
        <v>0.04</v>
      </c>
      <c r="E7" s="8">
        <v>4032</v>
      </c>
      <c r="F7" s="9">
        <v>10000</v>
      </c>
    </row>
    <row r="8" spans="2:7" s="1" customFormat="1" ht="15">
      <c r="B8" s="96"/>
      <c r="C8" s="10" t="s">
        <v>3</v>
      </c>
      <c r="D8" s="11">
        <v>0.02</v>
      </c>
      <c r="E8" s="12">
        <v>5184</v>
      </c>
      <c r="F8" s="13">
        <v>15000</v>
      </c>
    </row>
    <row r="9" spans="2:7" s="1" customFormat="1" ht="15">
      <c r="B9" s="96"/>
      <c r="C9" s="10" t="s">
        <v>4</v>
      </c>
      <c r="D9" s="11">
        <v>0.04</v>
      </c>
      <c r="E9" s="12">
        <v>1152</v>
      </c>
      <c r="F9" s="13">
        <v>30000</v>
      </c>
    </row>
    <row r="10" spans="2:7" s="1" customFormat="1" ht="15.75" thickBot="1">
      <c r="B10" s="97"/>
      <c r="C10" s="14" t="s">
        <v>5</v>
      </c>
      <c r="D10" s="15">
        <v>0.03</v>
      </c>
      <c r="E10" s="16">
        <v>3456</v>
      </c>
      <c r="F10" s="17">
        <v>20000</v>
      </c>
    </row>
    <row r="11" spans="2:7" s="1" customFormat="1" ht="15" customHeight="1">
      <c r="B11" s="18"/>
    </row>
    <row r="12" spans="2:7" s="1" customFormat="1" ht="15" customHeight="1" thickBot="1">
      <c r="B12" s="19"/>
      <c r="C12" s="20"/>
      <c r="D12" s="21" t="s">
        <v>0</v>
      </c>
      <c r="E12" s="20" t="s">
        <v>1</v>
      </c>
      <c r="F12" s="22"/>
    </row>
    <row r="13" spans="2:7" s="1" customFormat="1" ht="15" customHeight="1">
      <c r="B13" s="92" t="s">
        <v>20</v>
      </c>
      <c r="C13" s="6" t="s">
        <v>2</v>
      </c>
      <c r="D13" s="23">
        <v>25</v>
      </c>
      <c r="E13" s="24">
        <v>35</v>
      </c>
      <c r="F13" s="22"/>
    </row>
    <row r="14" spans="2:7" s="1" customFormat="1" ht="15" customHeight="1">
      <c r="B14" s="93"/>
      <c r="C14" s="10" t="s">
        <v>3</v>
      </c>
      <c r="D14" s="25">
        <v>35</v>
      </c>
      <c r="E14" s="26">
        <v>65</v>
      </c>
      <c r="F14" s="22"/>
    </row>
    <row r="15" spans="2:7" s="1" customFormat="1" ht="15" customHeight="1">
      <c r="B15" s="93"/>
      <c r="C15" s="10" t="s">
        <v>4</v>
      </c>
      <c r="D15" s="25">
        <v>22</v>
      </c>
      <c r="E15" s="26">
        <v>53</v>
      </c>
      <c r="F15" s="22"/>
    </row>
    <row r="16" spans="2:7" s="1" customFormat="1" ht="15" customHeight="1" thickBot="1">
      <c r="B16" s="94"/>
      <c r="C16" s="14" t="s">
        <v>5</v>
      </c>
      <c r="D16" s="27">
        <v>28</v>
      </c>
      <c r="E16" s="28">
        <v>33</v>
      </c>
      <c r="F16" s="22"/>
      <c r="G16" s="22"/>
    </row>
    <row r="17" spans="2:8" s="1" customFormat="1" ht="15" customHeight="1">
      <c r="B17" s="18"/>
      <c r="C17" s="5"/>
      <c r="D17" s="29"/>
      <c r="E17" s="29"/>
      <c r="F17" s="29"/>
      <c r="G17" s="29"/>
      <c r="H17" s="29"/>
    </row>
    <row r="18" spans="2:8" s="1" customFormat="1" ht="15" customHeight="1">
      <c r="B18" s="18"/>
      <c r="C18" s="5" t="s">
        <v>22</v>
      </c>
      <c r="D18" s="30">
        <v>100000</v>
      </c>
      <c r="E18" s="30">
        <v>150000</v>
      </c>
      <c r="F18" s="22"/>
    </row>
    <row r="19" spans="2:8" s="1" customFormat="1" ht="15" customHeight="1" thickBot="1">
      <c r="B19" s="18"/>
      <c r="C19" s="31"/>
      <c r="D19" s="4"/>
      <c r="E19" s="4"/>
      <c r="F19" s="22"/>
    </row>
    <row r="20" spans="2:8" s="1" customFormat="1" ht="15" customHeight="1">
      <c r="B20" s="98" t="s">
        <v>19</v>
      </c>
      <c r="C20" s="32" t="s">
        <v>2</v>
      </c>
      <c r="D20" s="33">
        <f>D21/(1-D8)</f>
        <v>109579.91444000282</v>
      </c>
      <c r="E20" s="34">
        <f>E21/(1-D8)</f>
        <v>164369.87166000422</v>
      </c>
      <c r="F20" s="22"/>
    </row>
    <row r="21" spans="2:8" s="1" customFormat="1" ht="15" customHeight="1">
      <c r="B21" s="99"/>
      <c r="C21" s="35" t="s">
        <v>3</v>
      </c>
      <c r="D21" s="36">
        <f>D22/(1-D9)</f>
        <v>107388.31615120276</v>
      </c>
      <c r="E21" s="37">
        <f>E22/(1-D9)</f>
        <v>161082.47422680413</v>
      </c>
      <c r="F21" s="22"/>
      <c r="H21" s="38"/>
    </row>
    <row r="22" spans="2:8" s="1" customFormat="1" ht="15" customHeight="1">
      <c r="B22" s="99"/>
      <c r="C22" s="35" t="s">
        <v>4</v>
      </c>
      <c r="D22" s="36">
        <f>D23/(1-D10)</f>
        <v>103092.78350515464</v>
      </c>
      <c r="E22" s="37">
        <f>E23/(1-D10)</f>
        <v>154639.17525773196</v>
      </c>
      <c r="F22" s="22"/>
    </row>
    <row r="23" spans="2:8" s="1" customFormat="1" ht="15" customHeight="1" thickBot="1">
      <c r="B23" s="100"/>
      <c r="C23" s="39" t="s">
        <v>5</v>
      </c>
      <c r="D23" s="40">
        <f>D18</f>
        <v>100000</v>
      </c>
      <c r="E23" s="41">
        <f>E18</f>
        <v>150000</v>
      </c>
      <c r="F23" s="22"/>
    </row>
    <row r="24" spans="2:8" s="1" customFormat="1" ht="15" customHeight="1">
      <c r="B24" s="42"/>
      <c r="C24" s="35"/>
      <c r="D24" s="36"/>
      <c r="E24" s="36"/>
      <c r="F24" s="22"/>
    </row>
    <row r="25" spans="2:8" s="1" customFormat="1" ht="15" customHeight="1" thickBot="1">
      <c r="B25" s="43"/>
      <c r="C25" s="4"/>
      <c r="D25" s="4"/>
      <c r="E25" s="4"/>
      <c r="F25" s="4" t="s">
        <v>16</v>
      </c>
    </row>
    <row r="26" spans="2:8" s="1" customFormat="1" ht="15.95" customHeight="1">
      <c r="B26" s="101" t="s">
        <v>18</v>
      </c>
      <c r="C26" s="44" t="s">
        <v>2</v>
      </c>
      <c r="D26" s="33">
        <f>(1/D37)*(D20/(1-D7))*(D13/$F$32)</f>
        <v>0.46085975536311485</v>
      </c>
      <c r="E26" s="33">
        <f>(1/D37)*(E20/(1-D7))*(E13/$F$32)</f>
        <v>0.96780548626254104</v>
      </c>
      <c r="F26" s="81">
        <f>ROUNDUP(SUM(D26:E26),0)</f>
        <v>2</v>
      </c>
    </row>
    <row r="27" spans="2:8" s="1" customFormat="1" ht="15.95" customHeight="1">
      <c r="B27" s="102"/>
      <c r="C27" s="45" t="s">
        <v>3</v>
      </c>
      <c r="D27" s="36">
        <f>(1/D38)*(D21/(1-D8))*(D14/$F$32)</f>
        <v>0.64960992638890558</v>
      </c>
      <c r="E27" s="36">
        <f>(1/D38)*(E21/(1-D8))*(E14/$F$32)</f>
        <v>1.8096276520833796</v>
      </c>
      <c r="F27" s="80">
        <f>ROUNDUP(SUM(D27:E27),0)</f>
        <v>3</v>
      </c>
      <c r="H27" s="38"/>
    </row>
    <row r="28" spans="2:8" s="1" customFormat="1" ht="15.95" customHeight="1">
      <c r="B28" s="102"/>
      <c r="C28" s="45" t="s">
        <v>4</v>
      </c>
      <c r="D28" s="36">
        <f>(1/D39)*(D22/(1-D9))*(D15/$F$32)</f>
        <v>0.3418030896016292</v>
      </c>
      <c r="E28" s="36">
        <f>(1/D39)*(E22/(1-D9))*(E15/$F$32)</f>
        <v>1.2351520737877055</v>
      </c>
      <c r="F28" s="80">
        <f t="shared" ref="F28:F29" si="0">ROUNDUP(SUM(D28:E28),0)</f>
        <v>2</v>
      </c>
    </row>
    <row r="29" spans="2:8" s="1" customFormat="1" ht="15.95" customHeight="1" thickBot="1">
      <c r="B29" s="103"/>
      <c r="C29" s="46" t="s">
        <v>5</v>
      </c>
      <c r="D29" s="40">
        <f>(1/D40)*(D23/(1-D10))*(D16/$F$32)</f>
        <v>0.45558679579298139</v>
      </c>
      <c r="E29" s="40">
        <f>(1/D40)*(E23/(1-D10))*(E16/$F$32)</f>
        <v>0.80541237113402064</v>
      </c>
      <c r="F29" s="82">
        <f t="shared" si="0"/>
        <v>2</v>
      </c>
    </row>
    <row r="30" spans="2:8" s="1" customFormat="1"/>
    <row r="31" spans="2:8" s="1" customFormat="1" ht="15">
      <c r="B31" s="5" t="s">
        <v>17</v>
      </c>
      <c r="C31" s="31" t="s">
        <v>30</v>
      </c>
      <c r="E31" s="47"/>
      <c r="F31" s="79">
        <f>60*60*8</f>
        <v>28800</v>
      </c>
      <c r="G31" s="1" t="s">
        <v>9</v>
      </c>
    </row>
    <row r="32" spans="2:8" s="1" customFormat="1" ht="15">
      <c r="C32" s="1" t="s">
        <v>25</v>
      </c>
      <c r="E32" s="5" t="s">
        <v>23</v>
      </c>
      <c r="F32" s="79">
        <f>F31*250</f>
        <v>7200000</v>
      </c>
      <c r="G32" s="1" t="s">
        <v>11</v>
      </c>
    </row>
    <row r="33" spans="3:8" s="1" customFormat="1" ht="15">
      <c r="F33" s="48"/>
    </row>
    <row r="34" spans="3:8" s="1" customFormat="1">
      <c r="C34" s="1" t="s">
        <v>24</v>
      </c>
    </row>
    <row r="35" spans="3:8" s="1" customFormat="1"/>
    <row r="36" spans="3:8" s="1" customFormat="1" ht="15" thickBot="1">
      <c r="C36" s="49" t="s">
        <v>8</v>
      </c>
      <c r="D36" s="47" t="s">
        <v>10</v>
      </c>
    </row>
    <row r="37" spans="3:8" s="1" customFormat="1" ht="15">
      <c r="C37" s="50" t="s">
        <v>2</v>
      </c>
      <c r="D37" s="51">
        <f>($F$31-E7)/$F$31</f>
        <v>0.86</v>
      </c>
    </row>
    <row r="38" spans="3:8" s="1" customFormat="1" ht="15">
      <c r="C38" s="52" t="s">
        <v>3</v>
      </c>
      <c r="D38" s="53">
        <f>($F$31-E8)/$F$31</f>
        <v>0.82</v>
      </c>
    </row>
    <row r="39" spans="3:8" s="1" customFormat="1" ht="15">
      <c r="C39" s="52" t="s">
        <v>4</v>
      </c>
      <c r="D39" s="53">
        <f>($F$31-E9)/$F$31</f>
        <v>0.96</v>
      </c>
      <c r="G39" s="49"/>
    </row>
    <row r="40" spans="3:8" s="1" customFormat="1" ht="15.75" thickBot="1">
      <c r="C40" s="54" t="s">
        <v>5</v>
      </c>
      <c r="D40" s="55">
        <f>($F$31-E10)/$F$31</f>
        <v>0.88</v>
      </c>
    </row>
    <row r="41" spans="3:8" s="1" customFormat="1" ht="15">
      <c r="C41" s="56"/>
      <c r="D41" s="56"/>
    </row>
    <row r="42" spans="3:8" s="1" customFormat="1"/>
    <row r="43" spans="3:8" s="1" customFormat="1"/>
    <row r="44" spans="3:8" s="1" customFormat="1">
      <c r="H44" s="67"/>
    </row>
    <row r="45" spans="3:8" s="1" customFormat="1"/>
    <row r="46" spans="3:8" s="1" customFormat="1"/>
    <row r="47" spans="3:8" s="1" customFormat="1" ht="18">
      <c r="C47" s="76" t="s">
        <v>12</v>
      </c>
    </row>
    <row r="48" spans="3:8" s="1" customFormat="1" ht="18">
      <c r="C48" s="76"/>
    </row>
    <row r="49" spans="2:8" s="1" customFormat="1" ht="15">
      <c r="C49" s="68" t="s">
        <v>13</v>
      </c>
      <c r="D49" s="69"/>
      <c r="E49" s="69"/>
      <c r="F49" s="70">
        <v>0.2</v>
      </c>
      <c r="G49" s="56"/>
      <c r="H49" s="56"/>
    </row>
    <row r="50" spans="2:8" s="1" customFormat="1" ht="18">
      <c r="C50" s="76"/>
    </row>
    <row r="51" spans="2:8" s="1" customFormat="1" ht="15" thickBot="1">
      <c r="B51" s="19"/>
      <c r="C51" s="20"/>
      <c r="D51" s="21" t="s">
        <v>0</v>
      </c>
      <c r="E51" s="20" t="s">
        <v>1</v>
      </c>
    </row>
    <row r="52" spans="2:8" s="1" customFormat="1" ht="15" customHeight="1">
      <c r="B52" s="92" t="s">
        <v>20</v>
      </c>
      <c r="C52" s="6" t="s">
        <v>2</v>
      </c>
      <c r="D52" s="104">
        <f>D13*(1-$F$49)</f>
        <v>20</v>
      </c>
      <c r="E52" s="105">
        <f>E13*(1-$F$49)</f>
        <v>28</v>
      </c>
    </row>
    <row r="53" spans="2:8" s="1" customFormat="1" ht="15">
      <c r="B53" s="93"/>
      <c r="C53" s="10" t="s">
        <v>3</v>
      </c>
      <c r="D53" s="104">
        <f t="shared" ref="D53:E55" si="1">D14*(1-$F$49)</f>
        <v>28</v>
      </c>
      <c r="E53" s="105">
        <f t="shared" si="1"/>
        <v>52</v>
      </c>
    </row>
    <row r="54" spans="2:8" s="1" customFormat="1" ht="15">
      <c r="B54" s="93"/>
      <c r="C54" s="10" t="s">
        <v>4</v>
      </c>
      <c r="D54" s="104">
        <f t="shared" si="1"/>
        <v>17.600000000000001</v>
      </c>
      <c r="E54" s="105">
        <f t="shared" si="1"/>
        <v>42.400000000000006</v>
      </c>
      <c r="G54" s="56"/>
    </row>
    <row r="55" spans="2:8" s="1" customFormat="1" ht="15.75" thickBot="1">
      <c r="B55" s="94"/>
      <c r="C55" s="14" t="s">
        <v>5</v>
      </c>
      <c r="D55" s="106">
        <f t="shared" si="1"/>
        <v>22.400000000000002</v>
      </c>
      <c r="E55" s="107">
        <f t="shared" si="1"/>
        <v>26.400000000000002</v>
      </c>
    </row>
    <row r="56" spans="2:8" s="1" customFormat="1" ht="15" customHeight="1"/>
    <row r="57" spans="2:8" s="1" customFormat="1" ht="15.75" thickBot="1">
      <c r="B57" s="43"/>
      <c r="C57" s="4"/>
      <c r="D57" s="20"/>
      <c r="E57" s="20"/>
      <c r="F57" s="4" t="s">
        <v>16</v>
      </c>
      <c r="G57" s="56"/>
      <c r="H57" s="56"/>
    </row>
    <row r="58" spans="2:8" s="1" customFormat="1" ht="15">
      <c r="B58" s="101" t="s">
        <v>18</v>
      </c>
      <c r="C58" s="44" t="s">
        <v>2</v>
      </c>
      <c r="D58" s="36">
        <f>(1/D37)*(D20/(1-D7))*(D52/$F$32)</f>
        <v>0.36868780429049192</v>
      </c>
      <c r="E58" s="36">
        <f>(1/D37)*(E20/(1-D7))*(E52/$F$32)</f>
        <v>0.77424438901003279</v>
      </c>
      <c r="F58" s="81">
        <f>ROUNDUP(SUM(D58:E58),0)</f>
        <v>2</v>
      </c>
      <c r="G58" s="56"/>
      <c r="H58" s="56"/>
    </row>
    <row r="59" spans="2:8" s="1" customFormat="1" ht="15">
      <c r="B59" s="102"/>
      <c r="C59" s="45" t="s">
        <v>3</v>
      </c>
      <c r="D59" s="36">
        <f t="shared" ref="D59:D61" si="2">(1/D38)*(D21/(1-D8))*(D53/$F$32)</f>
        <v>0.51968794111112437</v>
      </c>
      <c r="E59" s="36">
        <f t="shared" ref="E59:E61" si="3">(1/D38)*(E21/(1-D8))*(E53/$F$32)</f>
        <v>1.4477021216667039</v>
      </c>
      <c r="F59" s="80">
        <f>ROUNDUP(SUM(D59:E59),0)</f>
        <v>2</v>
      </c>
      <c r="G59" s="56"/>
      <c r="H59" s="56"/>
    </row>
    <row r="60" spans="2:8" s="1" customFormat="1" ht="15">
      <c r="B60" s="102"/>
      <c r="C60" s="45" t="s">
        <v>4</v>
      </c>
      <c r="D60" s="36">
        <f t="shared" si="2"/>
        <v>0.27344247168130337</v>
      </c>
      <c r="E60" s="36">
        <f t="shared" si="3"/>
        <v>0.98812165903016458</v>
      </c>
      <c r="F60" s="80">
        <f t="shared" ref="F60:F61" si="4">ROUNDUP(SUM(D60:E60),0)</f>
        <v>2</v>
      </c>
      <c r="G60" s="56"/>
      <c r="H60" s="56"/>
    </row>
    <row r="61" spans="2:8" s="1" customFormat="1" ht="15.75" thickBot="1">
      <c r="B61" s="103"/>
      <c r="C61" s="46" t="s">
        <v>5</v>
      </c>
      <c r="D61" s="40">
        <f t="shared" si="2"/>
        <v>0.36446943663438519</v>
      </c>
      <c r="E61" s="40">
        <f t="shared" si="3"/>
        <v>0.64432989690721665</v>
      </c>
      <c r="F61" s="82">
        <f t="shared" si="4"/>
        <v>2</v>
      </c>
      <c r="G61" s="56"/>
      <c r="H61" s="56"/>
    </row>
    <row r="62" spans="2:8" s="1" customFormat="1" ht="15">
      <c r="C62" s="67"/>
      <c r="D62" s="67"/>
      <c r="E62" s="67"/>
      <c r="F62" s="108"/>
      <c r="G62" s="56"/>
      <c r="H62" s="56"/>
    </row>
    <row r="63" spans="2:8" s="1" customFormat="1" ht="15">
      <c r="F63" s="56"/>
      <c r="G63" s="56"/>
      <c r="H63" s="56"/>
    </row>
    <row r="64" spans="2:8" s="1" customFormat="1" ht="15">
      <c r="F64" s="57"/>
      <c r="G64" s="57"/>
      <c r="H64" s="56"/>
    </row>
    <row r="65" spans="2:8" s="1" customFormat="1" ht="15">
      <c r="F65" s="59"/>
      <c r="H65" s="60"/>
    </row>
    <row r="66" spans="2:8" s="1" customFormat="1" ht="15">
      <c r="C66" s="71" t="s">
        <v>32</v>
      </c>
      <c r="D66" s="72"/>
      <c r="E66" s="72"/>
      <c r="F66" s="73"/>
      <c r="G66" s="74">
        <f>SUMPRODUCT(F7:F10,F58:F61)</f>
        <v>150000</v>
      </c>
    </row>
    <row r="67" spans="2:8" s="1" customFormat="1" ht="15">
      <c r="C67" s="1" t="s">
        <v>14</v>
      </c>
      <c r="F67" s="56"/>
      <c r="G67" s="83" t="e">
        <f>G66/#REF!</f>
        <v>#REF!</v>
      </c>
    </row>
    <row r="68" spans="2:8" s="1" customFormat="1">
      <c r="C68" s="61"/>
      <c r="D68" s="58"/>
      <c r="E68" s="58"/>
      <c r="F68" s="62"/>
      <c r="G68" s="58"/>
    </row>
    <row r="69" spans="2:8" s="1" customFormat="1" ht="15">
      <c r="B69" s="63"/>
      <c r="C69" s="84" t="s">
        <v>26</v>
      </c>
      <c r="D69" s="85"/>
      <c r="E69" s="86"/>
      <c r="F69" s="87"/>
      <c r="G69" s="87"/>
      <c r="H69" s="88"/>
    </row>
    <row r="70" spans="2:8" s="1" customFormat="1">
      <c r="C70" s="89" t="s">
        <v>27</v>
      </c>
      <c r="D70" s="90"/>
      <c r="E70" s="90"/>
      <c r="F70" s="90"/>
      <c r="G70" s="90"/>
      <c r="H70" s="91"/>
    </row>
    <row r="71" spans="2:8" s="1" customFormat="1" ht="15" thickBot="1"/>
    <row r="72" spans="2:8" s="1" customFormat="1" ht="15">
      <c r="C72" s="49"/>
      <c r="D72" s="101" t="s">
        <v>18</v>
      </c>
      <c r="E72" s="44" t="s">
        <v>2</v>
      </c>
      <c r="F72" s="33" t="e">
        <f>(1/F83)*(F66/(1-F51))*(F57/$F$32)</f>
        <v>#DIV/0!</v>
      </c>
      <c r="G72" s="33" t="e">
        <f>(1/F83)*(G66/(1-F51))*(G57/$F$32)</f>
        <v>#DIV/0!</v>
      </c>
      <c r="H72" s="81" t="e">
        <f>ROUNDUP(SUM(F72:G72),0)</f>
        <v>#DIV/0!</v>
      </c>
    </row>
    <row r="73" spans="2:8" s="1" customFormat="1" ht="15">
      <c r="D73" s="102"/>
      <c r="E73" s="45" t="s">
        <v>3</v>
      </c>
      <c r="F73" s="36" t="e">
        <f>(1/F84)*(F67/(1-F52))*(F63/$F$32)</f>
        <v>#DIV/0!</v>
      </c>
      <c r="G73" s="36" t="e">
        <f>(1/F84)*(G67/(1-F52))*(G63/$F$32)</f>
        <v>#DIV/0!</v>
      </c>
      <c r="H73" s="80" t="e">
        <f>ROUNDUP(SUM(F73:G73),0)</f>
        <v>#DIV/0!</v>
      </c>
    </row>
    <row r="74" spans="2:8" s="1" customFormat="1" ht="15">
      <c r="D74" s="102"/>
      <c r="E74" s="45" t="s">
        <v>4</v>
      </c>
      <c r="F74" s="36" t="e">
        <f>(1/F85)*(F68/(1-F53))*(#REF!/$F$32)</f>
        <v>#DIV/0!</v>
      </c>
      <c r="G74" s="36" t="e">
        <f>(1/F85)*(G68/(1-F53))*(#REF!/$F$32)</f>
        <v>#DIV/0!</v>
      </c>
      <c r="H74" s="80" t="e">
        <f t="shared" ref="H74:H75" si="5">ROUNDUP(SUM(F74:G74),0)</f>
        <v>#DIV/0!</v>
      </c>
    </row>
    <row r="75" spans="2:8" s="1" customFormat="1" ht="15.75" thickBot="1">
      <c r="D75" s="103"/>
      <c r="E75" s="46" t="s">
        <v>5</v>
      </c>
      <c r="F75" s="40" t="e">
        <f>(1/F86)*(F69/(1-F54))*(F64/$F$32)</f>
        <v>#DIV/0!</v>
      </c>
      <c r="G75" s="40" t="e">
        <f>(1/F86)*(G69/(1-F54))*(G64/$F$32)</f>
        <v>#DIV/0!</v>
      </c>
      <c r="H75" s="82" t="e">
        <f t="shared" si="5"/>
        <v>#DIV/0!</v>
      </c>
    </row>
    <row r="76" spans="2:8" s="1" customFormat="1"/>
    <row r="77" spans="2:8" s="1" customFormat="1"/>
    <row r="78" spans="2:8" s="1" customFormat="1"/>
    <row r="79" spans="2:8" s="1" customFormat="1">
      <c r="C79" s="58"/>
    </row>
    <row r="80" spans="2:8" s="1" customFormat="1">
      <c r="C80" s="58"/>
    </row>
    <row r="81" s="1" customFormat="1"/>
    <row r="82" s="64" customFormat="1"/>
    <row r="83" s="64" customFormat="1"/>
    <row r="84" s="64" customFormat="1"/>
    <row r="85" s="64" customFormat="1"/>
    <row r="86" s="64" customFormat="1"/>
    <row r="87" s="64" customFormat="1"/>
    <row r="88" s="64" customFormat="1"/>
    <row r="89" s="64" customFormat="1"/>
    <row r="90" s="64" customFormat="1"/>
    <row r="91" s="64" customFormat="1"/>
    <row r="92" s="64" customFormat="1"/>
    <row r="93" s="64" customFormat="1"/>
    <row r="94" s="64" customFormat="1"/>
    <row r="95" s="64" customFormat="1"/>
    <row r="96" s="64" customFormat="1"/>
    <row r="97" s="64" customFormat="1"/>
    <row r="98" s="64" customFormat="1"/>
    <row r="99" s="64" customFormat="1"/>
    <row r="100" s="64" customFormat="1"/>
    <row r="101" s="64" customFormat="1"/>
    <row r="102" s="64" customFormat="1"/>
    <row r="103" s="64" customFormat="1"/>
    <row r="104" s="64" customFormat="1"/>
    <row r="105" s="64" customFormat="1"/>
    <row r="106" s="64" customFormat="1"/>
    <row r="107" s="64" customFormat="1"/>
    <row r="108" s="64" customFormat="1"/>
    <row r="109" s="64" customFormat="1"/>
    <row r="110" s="64" customFormat="1"/>
    <row r="111" s="64" customFormat="1"/>
    <row r="112" s="64" customFormat="1"/>
    <row r="113" s="64" customFormat="1"/>
    <row r="114" s="64" customFormat="1"/>
    <row r="115" s="64" customFormat="1"/>
    <row r="116" s="64" customFormat="1"/>
    <row r="117" s="64" customFormat="1"/>
    <row r="118" s="64" customFormat="1"/>
    <row r="119" s="64" customFormat="1"/>
    <row r="120" s="64" customFormat="1"/>
    <row r="121" s="64" customFormat="1"/>
    <row r="122" s="64" customFormat="1"/>
    <row r="123" s="64" customFormat="1"/>
    <row r="124" s="64" customFormat="1"/>
    <row r="125" s="64" customFormat="1"/>
    <row r="126" s="64" customFormat="1"/>
    <row r="127" s="64" customFormat="1"/>
    <row r="128" s="64" customFormat="1"/>
    <row r="129" s="64" customFormat="1"/>
    <row r="130" s="64" customFormat="1"/>
    <row r="131" s="64" customFormat="1"/>
    <row r="132" s="64" customFormat="1"/>
    <row r="133" s="64" customFormat="1"/>
    <row r="134" s="64" customFormat="1"/>
    <row r="135" s="64" customFormat="1"/>
    <row r="136" s="64" customFormat="1"/>
    <row r="137" s="64" customFormat="1"/>
    <row r="138" s="64" customFormat="1"/>
    <row r="139" s="64" customFormat="1"/>
    <row r="140" s="64" customFormat="1"/>
    <row r="141" s="64" customFormat="1"/>
    <row r="142" s="64" customFormat="1"/>
    <row r="143" s="64" customFormat="1"/>
    <row r="144" s="64" customFormat="1"/>
    <row r="145" s="64" customFormat="1"/>
    <row r="146" s="64" customFormat="1"/>
    <row r="147" s="64" customFormat="1"/>
    <row r="148" s="64" customFormat="1"/>
    <row r="149" s="64" customFormat="1"/>
    <row r="150" s="64" customFormat="1"/>
    <row r="151" s="64" customFormat="1"/>
    <row r="152" s="64" customFormat="1"/>
    <row r="153" s="64" customFormat="1"/>
    <row r="154" s="64" customFormat="1"/>
    <row r="155" s="64" customFormat="1"/>
    <row r="156" s="64" customFormat="1"/>
    <row r="157" s="64" customFormat="1"/>
    <row r="158" s="64" customFormat="1"/>
    <row r="159" s="64" customFormat="1"/>
    <row r="160" s="64" customFormat="1"/>
    <row r="161" s="64" customFormat="1"/>
    <row r="162" s="64" customFormat="1"/>
    <row r="163" s="64" customFormat="1"/>
    <row r="164" s="64" customFormat="1"/>
    <row r="165" s="64" customFormat="1"/>
    <row r="166" s="64" customFormat="1"/>
    <row r="167" s="64" customFormat="1"/>
    <row r="168" s="64" customFormat="1"/>
    <row r="169" s="64" customFormat="1"/>
    <row r="170" s="64" customFormat="1"/>
    <row r="171" s="64" customFormat="1"/>
    <row r="172" s="64" customFormat="1"/>
    <row r="173" s="64" customFormat="1"/>
    <row r="174" s="64" customFormat="1"/>
    <row r="175" s="64" customFormat="1"/>
    <row r="176" s="64" customFormat="1"/>
    <row r="177" s="64" customFormat="1"/>
    <row r="178" s="64" customFormat="1"/>
    <row r="179" s="64" customFormat="1"/>
    <row r="180" s="64" customFormat="1"/>
    <row r="181" s="64" customFormat="1"/>
    <row r="182" s="64" customFormat="1"/>
    <row r="183" s="64" customFormat="1"/>
    <row r="184" s="64" customFormat="1"/>
    <row r="185" s="64" customFormat="1"/>
    <row r="186" s="64" customFormat="1"/>
    <row r="187" s="64" customFormat="1"/>
    <row r="188" s="64" customFormat="1"/>
    <row r="189" s="64" customFormat="1"/>
    <row r="190" s="64" customFormat="1"/>
    <row r="191" s="64" customFormat="1"/>
    <row r="192" s="64" customFormat="1"/>
    <row r="193" s="64" customFormat="1"/>
    <row r="194" s="64" customFormat="1"/>
    <row r="195" s="64" customFormat="1"/>
    <row r="196" s="64" customFormat="1"/>
    <row r="197" s="64" customFormat="1"/>
    <row r="198" s="64" customFormat="1"/>
    <row r="199" s="64" customFormat="1"/>
    <row r="200" s="64" customFormat="1"/>
    <row r="201" s="64" customFormat="1"/>
    <row r="202" s="64" customFormat="1"/>
    <row r="203" s="64" customFormat="1"/>
    <row r="204" s="64" customFormat="1"/>
    <row r="205" s="64" customFormat="1"/>
    <row r="206" s="64" customFormat="1"/>
    <row r="207" s="64" customFormat="1"/>
    <row r="208" s="64" customFormat="1"/>
    <row r="209" s="64" customFormat="1"/>
    <row r="210" s="64" customFormat="1"/>
    <row r="211" s="64" customFormat="1"/>
    <row r="212" s="64" customFormat="1"/>
    <row r="213" s="64" customFormat="1"/>
    <row r="214" s="64" customFormat="1"/>
    <row r="215" s="64" customFormat="1"/>
    <row r="216" s="64" customFormat="1"/>
    <row r="217" s="64" customFormat="1"/>
    <row r="218" s="64" customFormat="1"/>
    <row r="219" s="64" customFormat="1"/>
    <row r="220" s="64" customFormat="1"/>
    <row r="221" s="64" customFormat="1"/>
    <row r="222" s="64" customFormat="1"/>
    <row r="223" s="64" customFormat="1"/>
    <row r="224" s="64" customFormat="1"/>
    <row r="225" s="64" customFormat="1"/>
    <row r="226" s="64" customFormat="1"/>
    <row r="227" s="64" customFormat="1"/>
    <row r="228" s="64" customFormat="1"/>
    <row r="229" s="64" customFormat="1"/>
    <row r="230" s="64" customFormat="1"/>
    <row r="231" s="64" customFormat="1"/>
    <row r="232" s="64" customFormat="1"/>
    <row r="233" s="64" customFormat="1"/>
    <row r="234" s="64" customFormat="1"/>
    <row r="235" s="64" customFormat="1"/>
    <row r="236" s="64" customFormat="1"/>
    <row r="237" s="64" customFormat="1"/>
    <row r="238" s="64" customFormat="1"/>
    <row r="239" s="64" customFormat="1"/>
    <row r="240" s="64" customFormat="1"/>
    <row r="241" s="64" customFormat="1"/>
    <row r="242" s="64" customFormat="1"/>
    <row r="243" s="64" customFormat="1"/>
    <row r="244" s="64" customFormat="1"/>
    <row r="245" s="64" customFormat="1"/>
    <row r="246" s="64" customFormat="1"/>
    <row r="247" s="64" customFormat="1"/>
    <row r="248" s="64" customFormat="1"/>
    <row r="249" s="64" customFormat="1"/>
    <row r="250" s="64" customFormat="1"/>
    <row r="251" s="64" customFormat="1"/>
    <row r="252" s="64" customFormat="1"/>
    <row r="253" s="64" customFormat="1"/>
    <row r="254" s="64" customFormat="1"/>
    <row r="255" s="64" customFormat="1"/>
    <row r="256" s="64" customFormat="1"/>
    <row r="257" s="64" customFormat="1"/>
    <row r="258" s="64" customFormat="1"/>
    <row r="259" s="64" customFormat="1"/>
    <row r="260" s="64" customFormat="1"/>
    <row r="261" s="64" customFormat="1"/>
    <row r="262" s="64" customFormat="1"/>
    <row r="263" s="64" customFormat="1"/>
    <row r="264" s="64" customFormat="1"/>
    <row r="265" s="64" customFormat="1"/>
    <row r="266" s="64" customFormat="1"/>
    <row r="267" s="64" customFormat="1"/>
    <row r="268" s="64" customFormat="1"/>
    <row r="269" s="64" customFormat="1"/>
    <row r="270" s="64" customFormat="1"/>
    <row r="271" s="64" customFormat="1"/>
    <row r="272" s="64" customFormat="1"/>
    <row r="273" s="64" customFormat="1"/>
    <row r="274" s="64" customFormat="1"/>
    <row r="275" s="64" customFormat="1"/>
    <row r="276" s="64" customFormat="1"/>
    <row r="277" s="64" customFormat="1"/>
    <row r="278" s="64" customFormat="1"/>
    <row r="279" s="64" customFormat="1"/>
    <row r="280" s="64" customFormat="1"/>
    <row r="281" s="64" customFormat="1"/>
    <row r="282" s="64" customFormat="1"/>
    <row r="283" s="64" customFormat="1"/>
    <row r="284" s="64" customFormat="1"/>
    <row r="285" s="64" customFormat="1"/>
    <row r="286" s="64" customFormat="1"/>
    <row r="287" s="64" customFormat="1"/>
    <row r="288" s="64" customFormat="1"/>
    <row r="289" s="64" customFormat="1"/>
    <row r="290" s="64" customFormat="1"/>
    <row r="291" s="64" customFormat="1"/>
    <row r="292" s="64" customFormat="1"/>
    <row r="293" s="64" customFormat="1"/>
    <row r="294" s="64" customFormat="1"/>
    <row r="295" s="64" customFormat="1"/>
    <row r="296" s="64" customFormat="1"/>
    <row r="297" s="64" customFormat="1"/>
    <row r="298" s="64" customFormat="1"/>
    <row r="299" s="64" customFormat="1"/>
    <row r="300" s="64" customFormat="1"/>
    <row r="301" s="64" customFormat="1"/>
    <row r="302" s="64" customFormat="1"/>
    <row r="303" s="64" customFormat="1"/>
    <row r="304" s="64" customFormat="1"/>
    <row r="305" s="64" customFormat="1"/>
    <row r="306" s="64" customFormat="1"/>
    <row r="307" s="64" customFormat="1"/>
    <row r="308" s="64" customFormat="1"/>
    <row r="309" s="64" customFormat="1"/>
    <row r="310" s="64" customFormat="1"/>
    <row r="311" s="64" customFormat="1"/>
    <row r="312" s="64" customFormat="1"/>
    <row r="313" s="64" customFormat="1"/>
    <row r="314" s="64" customFormat="1"/>
    <row r="315" s="64" customFormat="1"/>
    <row r="316" s="64" customFormat="1"/>
    <row r="317" s="64" customFormat="1"/>
    <row r="318" s="64" customFormat="1"/>
    <row r="319" s="64" customFormat="1"/>
    <row r="320" s="64" customFormat="1"/>
    <row r="321" s="64" customFormat="1"/>
    <row r="322" s="64" customFormat="1"/>
    <row r="323" s="64" customFormat="1"/>
    <row r="324" s="64" customFormat="1"/>
    <row r="325" s="64" customFormat="1"/>
    <row r="326" s="64" customFormat="1"/>
    <row r="327" s="64" customFormat="1"/>
    <row r="328" s="64" customFormat="1"/>
    <row r="329" s="64" customFormat="1"/>
    <row r="330" s="64" customFormat="1"/>
    <row r="331" s="64" customFormat="1"/>
    <row r="332" s="64" customFormat="1"/>
    <row r="333" s="64" customFormat="1"/>
    <row r="334" s="64" customFormat="1"/>
    <row r="335" s="64" customFormat="1"/>
    <row r="336" s="64" customFormat="1"/>
    <row r="337" s="64" customFormat="1"/>
    <row r="338" s="64" customFormat="1"/>
    <row r="339" s="64" customFormat="1"/>
    <row r="340" s="64" customFormat="1"/>
    <row r="341" s="64" customFormat="1"/>
    <row r="342" s="64" customFormat="1"/>
    <row r="343" s="64" customFormat="1"/>
    <row r="344" s="64" customFormat="1"/>
    <row r="345" s="64" customFormat="1"/>
    <row r="346" s="64" customFormat="1"/>
    <row r="347" s="64" customFormat="1"/>
    <row r="348" s="64" customFormat="1"/>
    <row r="349" s="64" customFormat="1"/>
    <row r="350" s="64" customFormat="1"/>
    <row r="351" s="64" customFormat="1"/>
    <row r="352" s="64" customFormat="1"/>
    <row r="353" s="64" customFormat="1"/>
    <row r="354" s="64" customFormat="1"/>
    <row r="355" s="64" customFormat="1"/>
    <row r="356" s="64" customFormat="1"/>
    <row r="357" s="64" customFormat="1"/>
    <row r="358" s="64" customFormat="1"/>
    <row r="359" s="64" customFormat="1"/>
    <row r="360" s="64" customFormat="1"/>
    <row r="361" s="64" customFormat="1"/>
    <row r="362" s="64" customFormat="1"/>
    <row r="363" s="64" customFormat="1"/>
    <row r="364" s="64" customFormat="1"/>
    <row r="365" s="64" customFormat="1"/>
    <row r="366" s="64" customFormat="1"/>
    <row r="367" s="64" customFormat="1"/>
    <row r="368" s="64" customFormat="1"/>
    <row r="369" s="64" customFormat="1"/>
    <row r="370" s="64" customFormat="1"/>
    <row r="371" s="64" customFormat="1"/>
    <row r="372" s="64" customFormat="1"/>
    <row r="373" s="64" customFormat="1"/>
    <row r="374" s="64" customFormat="1"/>
    <row r="375" s="64" customFormat="1"/>
    <row r="376" s="64" customFormat="1"/>
    <row r="377" s="64" customFormat="1"/>
    <row r="378" s="64" customFormat="1"/>
    <row r="379" s="64" customFormat="1"/>
    <row r="380" s="64" customFormat="1"/>
    <row r="381" s="64" customFormat="1"/>
    <row r="382" s="64" customFormat="1"/>
    <row r="383" s="64" customFormat="1"/>
    <row r="384" s="64" customFormat="1"/>
    <row r="385" s="64" customFormat="1"/>
    <row r="386" s="64" customFormat="1"/>
    <row r="387" s="64" customFormat="1"/>
    <row r="388" s="64" customFormat="1"/>
    <row r="389" s="64" customFormat="1"/>
    <row r="390" s="64" customFormat="1"/>
    <row r="391" s="64" customFormat="1"/>
    <row r="392" s="64" customFormat="1"/>
    <row r="393" s="64" customFormat="1"/>
    <row r="394" s="64" customFormat="1"/>
    <row r="395" s="64" customFormat="1"/>
    <row r="396" s="64" customFormat="1"/>
    <row r="397" s="64" customFormat="1"/>
    <row r="398" s="64" customFormat="1"/>
    <row r="399" s="64" customFormat="1"/>
    <row r="400" s="64" customFormat="1"/>
    <row r="401" s="64" customFormat="1"/>
    <row r="402" s="64" customFormat="1"/>
    <row r="403" s="64" customFormat="1"/>
    <row r="404" s="64" customFormat="1"/>
    <row r="405" s="64" customFormat="1"/>
    <row r="406" s="64" customFormat="1"/>
    <row r="407" s="64" customFormat="1"/>
    <row r="408" s="64" customFormat="1"/>
    <row r="409" s="64" customFormat="1"/>
    <row r="410" s="64" customFormat="1"/>
    <row r="411" s="64" customFormat="1"/>
    <row r="412" s="64" customFormat="1"/>
    <row r="413" s="64" customFormat="1"/>
    <row r="414" s="64" customFormat="1"/>
    <row r="415" s="64" customFormat="1"/>
    <row r="416" s="64" customFormat="1"/>
    <row r="417" s="64" customFormat="1"/>
    <row r="418" s="64" customFormat="1"/>
    <row r="419" s="64" customFormat="1"/>
    <row r="420" s="64" customFormat="1"/>
    <row r="421" s="64" customFormat="1"/>
    <row r="422" s="64" customFormat="1"/>
    <row r="423" s="64" customFormat="1"/>
    <row r="424" s="64" customFormat="1"/>
    <row r="425" s="64" customFormat="1"/>
    <row r="426" s="64" customFormat="1"/>
    <row r="427" s="64" customFormat="1"/>
    <row r="428" s="64" customFormat="1"/>
    <row r="429" s="64" customFormat="1"/>
    <row r="430" s="64" customFormat="1"/>
    <row r="431" s="64" customFormat="1"/>
    <row r="432" s="64" customFormat="1"/>
    <row r="433" s="64" customFormat="1"/>
    <row r="434" s="64" customFormat="1"/>
    <row r="435" s="64" customFormat="1"/>
    <row r="436" s="64" customFormat="1"/>
    <row r="437" s="64" customFormat="1"/>
    <row r="438" s="64" customFormat="1"/>
    <row r="439" s="64" customFormat="1"/>
    <row r="440" s="64" customFormat="1"/>
    <row r="441" s="64" customFormat="1"/>
    <row r="442" s="64" customFormat="1"/>
    <row r="443" s="64" customFormat="1"/>
    <row r="444" s="64" customFormat="1"/>
    <row r="445" s="64" customFormat="1"/>
    <row r="446" s="64" customFormat="1"/>
    <row r="447" s="64" customFormat="1"/>
    <row r="448" s="64" customFormat="1"/>
    <row r="449" s="64" customFormat="1"/>
    <row r="450" s="64" customFormat="1"/>
    <row r="451" s="64" customFormat="1"/>
    <row r="452" s="64" customFormat="1"/>
    <row r="453" s="64" customFormat="1"/>
    <row r="454" s="64" customFormat="1"/>
    <row r="455" s="64" customFormat="1"/>
    <row r="456" s="64" customFormat="1"/>
    <row r="457" s="64" customFormat="1"/>
    <row r="458" s="64" customFormat="1"/>
    <row r="459" s="64" customFormat="1"/>
    <row r="460" s="64" customFormat="1"/>
    <row r="461" s="64" customFormat="1"/>
    <row r="462" s="64" customFormat="1"/>
    <row r="463" s="64" customFormat="1"/>
    <row r="464" s="64" customFormat="1"/>
    <row r="465" s="64" customFormat="1"/>
    <row r="466" s="64" customFormat="1"/>
    <row r="467" s="64" customFormat="1"/>
    <row r="468" s="64" customFormat="1"/>
    <row r="469" s="64" customFormat="1"/>
    <row r="470" s="64" customFormat="1"/>
    <row r="471" s="64" customFormat="1"/>
    <row r="472" s="64" customFormat="1"/>
    <row r="473" s="64" customFormat="1"/>
    <row r="474" s="64" customFormat="1"/>
    <row r="475" s="64" customFormat="1"/>
    <row r="476" s="64" customFormat="1"/>
    <row r="477" s="64" customFormat="1"/>
    <row r="478" s="64" customFormat="1"/>
    <row r="479" s="64" customFormat="1"/>
    <row r="480" s="64" customFormat="1"/>
    <row r="481" s="64" customFormat="1"/>
    <row r="482" s="64" customFormat="1"/>
    <row r="483" s="64" customFormat="1"/>
    <row r="484" s="64" customFormat="1"/>
    <row r="485" s="64" customFormat="1"/>
    <row r="486" s="64" customFormat="1"/>
    <row r="487" s="64" customFormat="1"/>
    <row r="488" s="64" customFormat="1"/>
    <row r="489" s="64" customFormat="1"/>
    <row r="490" s="64" customFormat="1"/>
    <row r="491" s="64" customFormat="1"/>
    <row r="492" s="64" customFormat="1"/>
    <row r="493" s="64" customFormat="1"/>
    <row r="494" s="64" customFormat="1"/>
    <row r="495" s="64" customFormat="1"/>
    <row r="496" s="64" customFormat="1"/>
    <row r="497" s="64" customFormat="1"/>
    <row r="498" s="64" customFormat="1"/>
    <row r="499" s="64" customFormat="1"/>
    <row r="500" s="64" customFormat="1"/>
    <row r="501" s="64" customFormat="1"/>
    <row r="502" s="64" customFormat="1"/>
    <row r="503" s="64" customFormat="1"/>
    <row r="504" s="64" customFormat="1"/>
    <row r="505" s="64" customFormat="1"/>
    <row r="506" s="64" customFormat="1"/>
    <row r="507" s="64" customFormat="1"/>
    <row r="508" s="64" customFormat="1"/>
    <row r="509" s="64" customFormat="1"/>
    <row r="510" s="64" customFormat="1"/>
    <row r="511" s="64" customFormat="1"/>
    <row r="512" s="64" customFormat="1"/>
    <row r="513" s="64" customFormat="1"/>
    <row r="514" s="64" customFormat="1"/>
    <row r="515" s="64" customFormat="1"/>
    <row r="516" s="64" customFormat="1"/>
    <row r="517" s="64" customFormat="1"/>
    <row r="518" s="64" customFormat="1"/>
    <row r="519" s="64" customFormat="1"/>
    <row r="520" s="64" customFormat="1"/>
    <row r="521" s="64" customFormat="1"/>
    <row r="522" s="64" customFormat="1"/>
    <row r="523" s="64" customFormat="1"/>
    <row r="524" s="64" customFormat="1"/>
    <row r="525" s="64" customFormat="1"/>
    <row r="526" s="64" customFormat="1"/>
    <row r="527" s="64" customFormat="1"/>
    <row r="528" s="64" customFormat="1"/>
    <row r="529" s="64" customFormat="1"/>
    <row r="530" s="64" customFormat="1"/>
    <row r="531" s="64" customFormat="1"/>
    <row r="532" s="64" customFormat="1"/>
    <row r="533" s="64" customFormat="1"/>
    <row r="534" s="64" customFormat="1"/>
    <row r="535" s="64" customFormat="1"/>
    <row r="536" s="64" customFormat="1"/>
    <row r="537" s="64" customFormat="1"/>
    <row r="538" s="64" customFormat="1"/>
    <row r="539" s="64" customFormat="1"/>
    <row r="540" s="64" customFormat="1"/>
    <row r="541" s="64" customFormat="1"/>
    <row r="542" s="64" customFormat="1"/>
    <row r="543" s="64" customFormat="1"/>
    <row r="544" s="64" customFormat="1"/>
    <row r="545" s="64" customFormat="1"/>
    <row r="546" s="64" customFormat="1"/>
    <row r="547" s="64" customFormat="1"/>
    <row r="548" s="64" customFormat="1"/>
    <row r="549" s="64" customFormat="1"/>
    <row r="550" s="64" customFormat="1"/>
    <row r="551" s="64" customFormat="1"/>
    <row r="552" s="64" customFormat="1"/>
    <row r="553" s="64" customFormat="1"/>
    <row r="554" s="64" customFormat="1"/>
    <row r="555" s="64" customFormat="1"/>
    <row r="556" s="64" customFormat="1"/>
    <row r="557" s="64" customFormat="1"/>
    <row r="558" s="64" customFormat="1"/>
    <row r="559" s="64" customFormat="1"/>
    <row r="560" s="64" customFormat="1"/>
    <row r="561" s="64" customFormat="1"/>
    <row r="562" s="64" customFormat="1"/>
    <row r="563" s="64" customFormat="1"/>
    <row r="564" s="64" customFormat="1"/>
    <row r="565" s="64" customFormat="1"/>
    <row r="566" s="64" customFormat="1"/>
    <row r="567" s="64" customFormat="1"/>
    <row r="568" s="64" customFormat="1"/>
    <row r="569" s="64" customFormat="1"/>
    <row r="570" s="64" customFormat="1"/>
    <row r="571" s="64" customFormat="1"/>
    <row r="572" s="64" customFormat="1"/>
    <row r="573" s="64" customFormat="1"/>
    <row r="574" s="64" customFormat="1"/>
    <row r="575" s="64" customFormat="1"/>
    <row r="576" s="64" customFormat="1"/>
    <row r="577" s="64" customFormat="1"/>
    <row r="578" s="64" customFormat="1"/>
    <row r="579" s="64" customFormat="1"/>
    <row r="580" s="64" customFormat="1"/>
    <row r="581" s="64" customFormat="1"/>
    <row r="582" s="64" customFormat="1"/>
    <row r="583" s="64" customFormat="1"/>
    <row r="584" s="64" customFormat="1"/>
    <row r="585" s="64" customFormat="1"/>
    <row r="586" s="64" customFormat="1"/>
    <row r="587" s="64" customFormat="1"/>
    <row r="588" s="64" customFormat="1"/>
    <row r="589" s="64" customFormat="1"/>
    <row r="590" s="64" customFormat="1"/>
    <row r="591" s="64" customFormat="1"/>
    <row r="592" s="64" customFormat="1"/>
    <row r="593" s="64" customFormat="1"/>
    <row r="594" s="64" customFormat="1"/>
    <row r="595" s="64" customFormat="1"/>
    <row r="596" s="64" customFormat="1"/>
    <row r="597" s="64" customFormat="1"/>
    <row r="598" s="64" customFormat="1"/>
    <row r="599" s="64" customFormat="1"/>
    <row r="600" s="64" customFormat="1"/>
    <row r="601" s="64" customFormat="1"/>
    <row r="602" s="64" customFormat="1"/>
    <row r="603" s="64" customFormat="1"/>
    <row r="604" s="64" customFormat="1"/>
    <row r="605" s="64" customFormat="1"/>
    <row r="606" s="64" customFormat="1"/>
    <row r="607" s="64" customFormat="1"/>
    <row r="608" s="64" customFormat="1"/>
    <row r="609" s="64" customFormat="1"/>
    <row r="610" s="64" customFormat="1"/>
    <row r="611" s="64" customFormat="1"/>
    <row r="612" s="64" customFormat="1"/>
    <row r="613" s="64" customFormat="1"/>
    <row r="614" s="64" customFormat="1"/>
    <row r="615" s="64" customFormat="1"/>
    <row r="616" s="64" customFormat="1"/>
    <row r="617" s="64" customFormat="1"/>
    <row r="618" s="64" customFormat="1"/>
    <row r="619" s="64" customFormat="1"/>
    <row r="620" s="64" customFormat="1"/>
    <row r="621" s="64" customFormat="1"/>
    <row r="622" s="64" customFormat="1"/>
    <row r="623" s="64" customFormat="1"/>
    <row r="624" s="64" customFormat="1"/>
    <row r="625" s="64" customFormat="1"/>
    <row r="626" s="64" customFormat="1"/>
    <row r="627" s="64" customFormat="1"/>
    <row r="628" s="64" customFormat="1"/>
    <row r="629" s="64" customFormat="1"/>
    <row r="630" s="64" customFormat="1"/>
    <row r="631" s="64" customFormat="1"/>
    <row r="632" s="64" customFormat="1"/>
    <row r="633" s="64" customFormat="1"/>
    <row r="634" s="64" customFormat="1"/>
    <row r="635" s="64" customFormat="1"/>
    <row r="636" s="64" customFormat="1"/>
    <row r="637" s="64" customFormat="1"/>
    <row r="638" s="64" customFormat="1"/>
    <row r="639" s="64" customFormat="1"/>
    <row r="640" s="64" customFormat="1"/>
    <row r="641" s="64" customFormat="1"/>
    <row r="642" s="64" customFormat="1"/>
    <row r="643" s="64" customFormat="1"/>
    <row r="644" s="64" customFormat="1"/>
    <row r="645" s="64" customFormat="1"/>
    <row r="646" s="64" customFormat="1"/>
    <row r="647" s="64" customFormat="1"/>
    <row r="648" s="64" customFormat="1"/>
    <row r="649" s="64" customFormat="1"/>
    <row r="650" s="64" customFormat="1"/>
    <row r="651" s="64" customFormat="1"/>
    <row r="652" s="64" customFormat="1"/>
    <row r="653" s="64" customFormat="1"/>
    <row r="654" s="64" customFormat="1"/>
    <row r="655" s="64" customFormat="1"/>
    <row r="656" s="64" customFormat="1"/>
    <row r="657" s="64" customFormat="1"/>
    <row r="658" s="64" customFormat="1"/>
    <row r="659" s="64" customFormat="1"/>
    <row r="660" s="64" customFormat="1"/>
    <row r="661" s="64" customFormat="1"/>
    <row r="662" s="64" customFormat="1"/>
    <row r="663" s="64" customFormat="1"/>
    <row r="664" s="64" customFormat="1"/>
    <row r="665" s="64" customFormat="1"/>
    <row r="666" s="64" customFormat="1"/>
    <row r="667" s="64" customFormat="1"/>
    <row r="668" s="64" customFormat="1"/>
    <row r="669" s="64" customFormat="1"/>
    <row r="670" s="64" customFormat="1"/>
    <row r="671" s="64" customFormat="1"/>
    <row r="672" s="64" customFormat="1"/>
    <row r="673" s="64" customFormat="1"/>
    <row r="674" s="64" customFormat="1"/>
    <row r="675" s="64" customFormat="1"/>
    <row r="676" s="64" customFormat="1"/>
    <row r="677" s="64" customFormat="1"/>
    <row r="678" s="64" customFormat="1"/>
    <row r="679" s="64" customFormat="1"/>
    <row r="680" s="64" customFormat="1"/>
    <row r="681" s="64" customFormat="1"/>
    <row r="682" s="64" customFormat="1"/>
    <row r="683" s="64" customFormat="1"/>
    <row r="684" s="64" customFormat="1"/>
    <row r="685" s="64" customFormat="1"/>
    <row r="686" s="64" customFormat="1"/>
    <row r="687" s="64" customFormat="1"/>
    <row r="688" s="64" customFormat="1"/>
    <row r="689" s="64" customFormat="1"/>
    <row r="690" s="64" customFormat="1"/>
    <row r="691" s="64" customFormat="1"/>
    <row r="692" s="64" customFormat="1"/>
    <row r="693" s="64" customFormat="1"/>
    <row r="694" s="64" customFormat="1"/>
    <row r="695" s="64" customFormat="1"/>
    <row r="696" s="64" customFormat="1"/>
    <row r="697" s="64" customFormat="1"/>
    <row r="698" s="64" customFormat="1"/>
    <row r="699" s="64" customFormat="1"/>
    <row r="700" s="64" customFormat="1"/>
    <row r="701" s="64" customFormat="1"/>
    <row r="702" s="64" customFormat="1"/>
    <row r="703" s="64" customFormat="1"/>
    <row r="704" s="64" customFormat="1"/>
    <row r="705" s="64" customFormat="1"/>
    <row r="706" s="64" customFormat="1"/>
    <row r="707" s="64" customFormat="1"/>
    <row r="708" s="64" customFormat="1"/>
    <row r="709" s="64" customFormat="1"/>
    <row r="710" s="64" customFormat="1"/>
    <row r="711" s="64" customFormat="1"/>
    <row r="712" s="64" customFormat="1"/>
    <row r="713" s="64" customFormat="1"/>
    <row r="714" s="64" customFormat="1"/>
    <row r="715" s="64" customFormat="1"/>
    <row r="716" s="64" customFormat="1"/>
    <row r="717" s="64" customFormat="1"/>
    <row r="718" s="64" customFormat="1"/>
    <row r="719" s="64" customFormat="1"/>
    <row r="720" s="64" customFormat="1"/>
    <row r="721" s="64" customFormat="1"/>
    <row r="722" s="64" customFormat="1"/>
    <row r="723" s="64" customFormat="1"/>
    <row r="724" s="64" customFormat="1"/>
    <row r="725" s="64" customFormat="1"/>
    <row r="726" s="64" customFormat="1"/>
    <row r="727" s="64" customFormat="1"/>
    <row r="728" s="64" customFormat="1"/>
    <row r="729" s="64" customFormat="1"/>
    <row r="730" s="64" customFormat="1"/>
    <row r="731" s="64" customFormat="1"/>
    <row r="732" s="64" customFormat="1"/>
    <row r="733" s="64" customFormat="1"/>
    <row r="734" s="64" customFormat="1"/>
    <row r="735" s="64" customFormat="1"/>
    <row r="736" s="64" customFormat="1"/>
    <row r="737" s="64" customFormat="1"/>
    <row r="738" s="64" customFormat="1"/>
    <row r="739" s="64" customFormat="1"/>
    <row r="740" s="64" customFormat="1"/>
    <row r="741" s="64" customFormat="1"/>
    <row r="742" s="64" customFormat="1"/>
    <row r="743" s="64" customFormat="1"/>
    <row r="744" s="64" customFormat="1"/>
    <row r="745" s="64" customFormat="1"/>
    <row r="746" s="64" customFormat="1"/>
    <row r="747" s="64" customFormat="1"/>
    <row r="748" s="64" customFormat="1"/>
    <row r="749" s="64" customFormat="1"/>
    <row r="750" s="64" customFormat="1"/>
    <row r="751" s="64" customFormat="1"/>
    <row r="752" s="64" customFormat="1"/>
    <row r="753" s="64" customFormat="1"/>
    <row r="754" s="64" customFormat="1"/>
    <row r="755" s="64" customFormat="1"/>
    <row r="756" s="64" customFormat="1"/>
    <row r="757" s="64" customFormat="1"/>
    <row r="758" s="64" customFormat="1"/>
    <row r="759" s="64" customFormat="1"/>
    <row r="760" s="64" customFormat="1"/>
    <row r="761" s="64" customFormat="1"/>
    <row r="762" s="64" customFormat="1"/>
    <row r="763" s="64" customFormat="1"/>
    <row r="764" s="64" customFormat="1"/>
    <row r="765" s="64" customFormat="1"/>
    <row r="766" s="64" customFormat="1"/>
    <row r="767" s="64" customFormat="1"/>
    <row r="768" s="64" customFormat="1"/>
    <row r="769" s="64" customFormat="1"/>
    <row r="770" s="64" customFormat="1"/>
    <row r="771" s="64" customFormat="1"/>
    <row r="772" s="64" customFormat="1"/>
    <row r="773" s="64" customFormat="1"/>
    <row r="774" s="64" customFormat="1"/>
    <row r="775" s="64" customFormat="1"/>
    <row r="776" s="64" customFormat="1"/>
    <row r="777" s="64" customFormat="1"/>
    <row r="778" s="64" customFormat="1"/>
    <row r="779" s="64" customFormat="1"/>
    <row r="780" s="64" customFormat="1"/>
    <row r="781" s="64" customFormat="1"/>
    <row r="782" s="64" customFormat="1"/>
    <row r="783" s="64" customFormat="1"/>
    <row r="784" s="64" customFormat="1"/>
    <row r="785" s="64" customFormat="1"/>
    <row r="786" s="64" customFormat="1"/>
    <row r="787" s="64" customFormat="1"/>
    <row r="788" s="64" customFormat="1"/>
    <row r="789" s="64" customFormat="1"/>
    <row r="790" s="64" customFormat="1"/>
    <row r="791" s="64" customFormat="1"/>
    <row r="792" s="64" customFormat="1"/>
    <row r="793" s="64" customFormat="1"/>
    <row r="794" s="64" customFormat="1"/>
    <row r="795" s="64" customFormat="1"/>
    <row r="796" s="64" customFormat="1"/>
    <row r="797" s="64" customFormat="1"/>
    <row r="798" s="64" customFormat="1"/>
    <row r="799" s="64" customFormat="1"/>
    <row r="800" s="64" customFormat="1"/>
    <row r="801" s="64" customFormat="1"/>
    <row r="802" s="64" customFormat="1"/>
    <row r="803" s="64" customFormat="1"/>
    <row r="804" s="64" customFormat="1"/>
    <row r="805" s="64" customFormat="1"/>
    <row r="806" s="64" customFormat="1"/>
    <row r="807" s="64" customFormat="1"/>
    <row r="808" s="64" customFormat="1"/>
    <row r="809" s="64" customFormat="1"/>
    <row r="810" s="64" customFormat="1"/>
    <row r="811" s="64" customFormat="1"/>
    <row r="812" s="64" customFormat="1"/>
    <row r="813" s="64" customFormat="1"/>
    <row r="814" s="64" customFormat="1"/>
    <row r="815" s="64" customFormat="1"/>
    <row r="816" s="64" customFormat="1"/>
    <row r="817" s="64" customFormat="1"/>
    <row r="818" s="64" customFormat="1"/>
    <row r="819" s="64" customFormat="1"/>
    <row r="820" s="64" customFormat="1"/>
    <row r="821" s="64" customFormat="1"/>
    <row r="822" s="64" customFormat="1"/>
    <row r="823" s="64" customFormat="1"/>
    <row r="824" s="64" customFormat="1"/>
    <row r="825" s="64" customFormat="1"/>
    <row r="826" s="64" customFormat="1"/>
    <row r="827" s="64" customFormat="1"/>
    <row r="828" s="64" customFormat="1"/>
    <row r="829" s="64" customFormat="1"/>
    <row r="830" s="64" customFormat="1"/>
    <row r="831" s="64" customFormat="1"/>
    <row r="832" s="64" customFormat="1"/>
    <row r="833" s="64" customFormat="1"/>
    <row r="834" s="64" customFormat="1"/>
    <row r="835" s="64" customFormat="1"/>
    <row r="836" s="64" customFormat="1"/>
    <row r="837" s="64" customFormat="1"/>
    <row r="838" s="64" customFormat="1"/>
    <row r="839" s="64" customFormat="1"/>
    <row r="840" s="64" customFormat="1"/>
    <row r="841" s="64" customFormat="1"/>
    <row r="842" s="64" customFormat="1"/>
    <row r="843" s="64" customFormat="1"/>
    <row r="844" s="64" customFormat="1"/>
    <row r="845" s="64" customFormat="1"/>
    <row r="846" s="64" customFormat="1"/>
    <row r="847" s="64" customFormat="1"/>
    <row r="848" s="64" customFormat="1"/>
    <row r="849" s="64" customFormat="1"/>
    <row r="850" s="64" customFormat="1"/>
    <row r="851" s="64" customFormat="1"/>
    <row r="852" s="64" customFormat="1"/>
    <row r="853" s="64" customFormat="1"/>
    <row r="854" s="64" customFormat="1"/>
    <row r="855" s="64" customFormat="1"/>
    <row r="856" s="64" customFormat="1"/>
    <row r="857" s="64" customFormat="1"/>
    <row r="858" s="64" customFormat="1"/>
    <row r="859" s="64" customFormat="1"/>
    <row r="860" s="64" customFormat="1"/>
    <row r="861" s="64" customFormat="1"/>
    <row r="862" s="64" customFormat="1"/>
    <row r="863" s="64" customFormat="1"/>
    <row r="864" s="64" customFormat="1"/>
    <row r="865" s="64" customFormat="1"/>
    <row r="866" s="64" customFormat="1"/>
    <row r="867" s="64" customFormat="1"/>
    <row r="868" s="64" customFormat="1"/>
    <row r="869" s="64" customFormat="1"/>
    <row r="870" s="64" customFormat="1"/>
    <row r="871" s="64" customFormat="1"/>
    <row r="872" s="64" customFormat="1"/>
    <row r="873" s="64" customFormat="1"/>
    <row r="874" s="64" customFormat="1"/>
    <row r="875" s="64" customFormat="1"/>
    <row r="876" s="64" customFormat="1"/>
    <row r="877" s="64" customFormat="1"/>
    <row r="878" s="64" customFormat="1"/>
    <row r="879" s="64" customFormat="1"/>
    <row r="880" s="64" customFormat="1"/>
    <row r="881" s="64" customFormat="1"/>
    <row r="882" s="64" customFormat="1"/>
    <row r="883" s="64" customFormat="1"/>
    <row r="884" s="64" customFormat="1"/>
    <row r="885" s="64" customFormat="1"/>
    <row r="886" s="64" customFormat="1"/>
    <row r="887" s="64" customFormat="1"/>
    <row r="888" s="64" customFormat="1"/>
    <row r="889" s="64" customFormat="1"/>
    <row r="890" s="64" customFormat="1"/>
    <row r="891" s="64" customFormat="1"/>
    <row r="892" s="64" customFormat="1"/>
    <row r="893" s="64" customFormat="1"/>
    <row r="894" s="64" customFormat="1"/>
    <row r="895" s="64" customFormat="1"/>
    <row r="896" s="64" customFormat="1"/>
    <row r="897" s="64" customFormat="1"/>
    <row r="898" s="64" customFormat="1"/>
    <row r="899" s="64" customFormat="1"/>
    <row r="900" s="64" customFormat="1"/>
    <row r="901" s="64" customFormat="1"/>
    <row r="902" s="64" customFormat="1"/>
    <row r="903" s="64" customFormat="1"/>
    <row r="904" s="64" customFormat="1"/>
    <row r="905" s="64" customFormat="1"/>
    <row r="906" s="64" customFormat="1"/>
    <row r="907" s="64" customFormat="1"/>
    <row r="908" s="64" customFormat="1"/>
    <row r="909" s="64" customFormat="1"/>
    <row r="910" s="64" customFormat="1"/>
    <row r="911" s="64" customFormat="1"/>
    <row r="912" s="64" customFormat="1"/>
    <row r="913" s="64" customFormat="1"/>
    <row r="914" s="64" customFormat="1"/>
    <row r="915" s="64" customFormat="1"/>
    <row r="916" s="64" customFormat="1"/>
    <row r="917" s="64" customFormat="1"/>
    <row r="918" s="64" customFormat="1"/>
    <row r="919" s="64" customFormat="1"/>
    <row r="920" s="64" customFormat="1"/>
    <row r="921" s="64" customFormat="1"/>
    <row r="922" s="64" customFormat="1"/>
    <row r="923" s="64" customFormat="1"/>
    <row r="924" s="64" customFormat="1"/>
    <row r="925" s="64" customFormat="1"/>
    <row r="926" s="64" customFormat="1"/>
    <row r="927" s="64" customFormat="1"/>
    <row r="928" s="64" customFormat="1"/>
    <row r="929" s="64" customFormat="1"/>
    <row r="930" s="64" customFormat="1"/>
    <row r="931" s="64" customFormat="1"/>
    <row r="932" s="64" customFormat="1"/>
    <row r="933" s="64" customFormat="1"/>
    <row r="934" s="64" customFormat="1"/>
    <row r="935" s="64" customFormat="1"/>
    <row r="936" s="64" customFormat="1"/>
    <row r="937" s="64" customFormat="1"/>
    <row r="938" s="64" customFormat="1"/>
    <row r="939" s="64" customFormat="1"/>
    <row r="940" s="64" customFormat="1"/>
    <row r="941" s="64" customFormat="1"/>
    <row r="942" s="64" customFormat="1"/>
    <row r="943" s="64" customFormat="1"/>
    <row r="944" s="64" customFormat="1"/>
    <row r="945" s="64" customFormat="1"/>
    <row r="946" s="64" customFormat="1"/>
    <row r="947" s="64" customFormat="1"/>
    <row r="948" s="64" customFormat="1"/>
    <row r="949" s="64" customFormat="1"/>
    <row r="950" s="64" customFormat="1"/>
    <row r="951" s="64" customFormat="1"/>
    <row r="952" s="64" customFormat="1"/>
    <row r="953" s="64" customFormat="1"/>
    <row r="954" s="64" customFormat="1"/>
    <row r="955" s="64" customFormat="1"/>
    <row r="956" s="64" customFormat="1"/>
    <row r="957" s="64" customFormat="1"/>
    <row r="958" s="64" customFormat="1"/>
    <row r="959" s="64" customFormat="1"/>
    <row r="960" s="64" customFormat="1"/>
    <row r="961" s="64" customFormat="1"/>
    <row r="962" s="64" customFormat="1"/>
    <row r="963" s="64" customFormat="1"/>
    <row r="964" s="64" customFormat="1"/>
    <row r="965" s="64" customFormat="1"/>
    <row r="966" s="64" customFormat="1"/>
    <row r="967" s="64" customFormat="1"/>
    <row r="968" s="64" customFormat="1"/>
    <row r="969" s="64" customFormat="1"/>
    <row r="970" s="64" customFormat="1"/>
    <row r="971" s="64" customFormat="1"/>
    <row r="972" s="64" customFormat="1"/>
    <row r="973" s="64" customFormat="1"/>
    <row r="974" s="64" customFormat="1"/>
    <row r="975" s="64" customFormat="1"/>
    <row r="976" s="64" customFormat="1"/>
    <row r="977" s="64" customFormat="1"/>
    <row r="978" s="64" customFormat="1"/>
    <row r="979" s="64" customFormat="1"/>
    <row r="980" s="64" customFormat="1"/>
    <row r="981" s="64" customFormat="1"/>
    <row r="982" s="64" customFormat="1"/>
    <row r="983" s="64" customFormat="1"/>
    <row r="984" s="64" customFormat="1"/>
  </sheetData>
  <mergeCells count="7">
    <mergeCell ref="D72:D75"/>
    <mergeCell ref="B58:B61"/>
    <mergeCell ref="B13:B16"/>
    <mergeCell ref="B7:B10"/>
    <mergeCell ref="B20:B23"/>
    <mergeCell ref="B26:B29"/>
    <mergeCell ref="B52:B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2020-11-18T07:50:30Z</dcterms:created>
  <dcterms:modified xsi:type="dcterms:W3CDTF">2020-11-22T21:33:25Z</dcterms:modified>
</cp:coreProperties>
</file>