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9o εξάμηνο\Γκικας 2\ANAFORA\"/>
    </mc:Choice>
  </mc:AlternateContent>
  <xr:revisionPtr revIDLastSave="0" documentId="13_ncr:1_{7A5C1B4B-4235-44ED-81DF-CCC6C304ED4F}" xr6:coauthVersionLast="47" xr6:coauthVersionMax="47" xr10:uidLastSave="{00000000-0000-0000-0000-000000000000}"/>
  <bookViews>
    <workbookView xWindow="-108" yWindow="-108" windowWidth="23256" windowHeight="12576" activeTab="1" xr2:uid="{2318E095-9C73-4A55-BC2A-7FB8B004247B}"/>
  </bookViews>
  <sheets>
    <sheet name="Κάτοψη" sheetId="1" r:id="rId1"/>
    <sheet name="Υδραυλικη Μηκοτομή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0" i="2" l="1"/>
  <c r="D11" i="2"/>
  <c r="G11" i="2" s="1"/>
  <c r="H11" i="2" s="1"/>
  <c r="H9" i="2"/>
  <c r="I4" i="2"/>
  <c r="I5" i="2"/>
  <c r="I6" i="2"/>
  <c r="I7" i="2"/>
  <c r="I8" i="2"/>
  <c r="I3" i="2"/>
  <c r="E11" i="2"/>
  <c r="J4" i="2"/>
  <c r="J5" i="2"/>
  <c r="J6" i="2"/>
  <c r="J7" i="2"/>
  <c r="J8" i="2"/>
  <c r="J3" i="2"/>
  <c r="H3" i="2"/>
  <c r="G4" i="2"/>
  <c r="G5" i="2"/>
  <c r="G6" i="2"/>
  <c r="G7" i="2"/>
  <c r="G8" i="2"/>
  <c r="G9" i="2"/>
  <c r="G10" i="2"/>
  <c r="G12" i="2"/>
  <c r="G13" i="2"/>
  <c r="G14" i="2"/>
  <c r="G15" i="2"/>
  <c r="G16" i="2"/>
  <c r="G3" i="2"/>
  <c r="E4" i="2"/>
  <c r="E5" i="2" s="1"/>
  <c r="E6" i="2" s="1"/>
  <c r="E7" i="2" s="1"/>
  <c r="E8" i="2" s="1"/>
  <c r="E9" i="2" s="1"/>
  <c r="E10" i="2" s="1"/>
  <c r="F16" i="1"/>
  <c r="F17" i="1"/>
  <c r="F18" i="1"/>
  <c r="F19" i="1"/>
  <c r="F20" i="1"/>
  <c r="F25" i="1"/>
  <c r="F30" i="1"/>
  <c r="F32" i="1"/>
  <c r="F33" i="1"/>
  <c r="F34" i="1"/>
  <c r="G16" i="1"/>
  <c r="G17" i="1"/>
  <c r="G18" i="1"/>
  <c r="G19" i="1"/>
  <c r="G20" i="1"/>
  <c r="G25" i="1"/>
  <c r="G26" i="1"/>
  <c r="G27" i="1"/>
  <c r="G28" i="1"/>
  <c r="G29" i="1"/>
  <c r="G30" i="1"/>
  <c r="G31" i="1"/>
  <c r="G32" i="1"/>
  <c r="G33" i="1"/>
  <c r="G34" i="1"/>
  <c r="H19" i="1"/>
  <c r="H21" i="1"/>
  <c r="H22" i="1"/>
  <c r="H23" i="1"/>
  <c r="H24" i="1"/>
  <c r="H26" i="1"/>
  <c r="H27" i="1"/>
  <c r="H28" i="1"/>
  <c r="H29" i="1"/>
  <c r="H31" i="1"/>
  <c r="H14" i="1"/>
  <c r="G15" i="1"/>
  <c r="F15" i="1"/>
  <c r="G13" i="1"/>
  <c r="F13" i="1"/>
  <c r="H12" i="1"/>
  <c r="G11" i="1"/>
  <c r="F11" i="1"/>
  <c r="G10" i="1"/>
  <c r="F10" i="1"/>
  <c r="F5" i="1"/>
  <c r="G5" i="1"/>
  <c r="F6" i="1"/>
  <c r="G6" i="1"/>
  <c r="F7" i="1"/>
  <c r="G7" i="1"/>
  <c r="G4" i="1"/>
  <c r="F4" i="1"/>
  <c r="G9" i="1"/>
  <c r="F9" i="1"/>
  <c r="G8" i="1"/>
  <c r="F8" i="1"/>
  <c r="I11" i="2" l="1"/>
  <c r="J9" i="2"/>
  <c r="I9" i="2"/>
  <c r="J11" i="2"/>
  <c r="H12" i="2"/>
  <c r="E12" i="2"/>
  <c r="E13" i="2" s="1"/>
  <c r="E14" i="2" s="1"/>
  <c r="E15" i="2" s="1"/>
  <c r="E16" i="2" s="1"/>
  <c r="H4" i="2"/>
  <c r="H5" i="2"/>
  <c r="H13" i="2" l="1"/>
  <c r="J13" i="2" s="1"/>
  <c r="I12" i="2"/>
  <c r="J12" i="2"/>
  <c r="H6" i="2"/>
  <c r="H14" i="2" l="1"/>
  <c r="I13" i="2"/>
  <c r="H7" i="2"/>
  <c r="I14" i="2" l="1"/>
  <c r="J14" i="2"/>
  <c r="H15" i="2"/>
  <c r="H8" i="2"/>
  <c r="I15" i="2" l="1"/>
  <c r="J15" i="2"/>
  <c r="I16" i="2" l="1"/>
  <c r="J16" i="2"/>
  <c r="J10" i="2" l="1"/>
  <c r="I10" i="2"/>
</calcChain>
</file>

<file path=xl/sharedStrings.xml><?xml version="1.0" encoding="utf-8"?>
<sst xmlns="http://schemas.openxmlformats.org/spreadsheetml/2006/main" count="121" uniqueCount="59">
  <si>
    <t>Δεξαμενές</t>
  </si>
  <si>
    <t xml:space="preserve">Μήκος </t>
  </si>
  <si>
    <t>Πλάτος</t>
  </si>
  <si>
    <t>Διάμετρος</t>
  </si>
  <si>
    <t>Πραγματικά</t>
  </si>
  <si>
    <t>Δεξαμενής Βοθρολυμάτων</t>
  </si>
  <si>
    <t>Εσχάρωση</t>
  </si>
  <si>
    <r>
      <t>Εξάμμωση</t>
    </r>
    <r>
      <rPr>
        <u/>
        <sz val="11.5"/>
        <color theme="1"/>
        <rFont val="Times New Roman"/>
        <family val="1"/>
      </rPr>
      <t xml:space="preserve"> </t>
    </r>
  </si>
  <si>
    <t xml:space="preserve">Δεξαμενή Δευτεροβάθμιας Καθίζησης </t>
  </si>
  <si>
    <t>Δεξαμενή Χημικής Καθίζησης</t>
  </si>
  <si>
    <t>Αμμόφιλτρο</t>
  </si>
  <si>
    <r>
      <t>Δεξαμενή Μερισμού</t>
    </r>
    <r>
      <rPr>
        <b/>
        <sz val="11"/>
        <color theme="1"/>
        <rFont val="Times New Roman"/>
        <family val="1"/>
      </rPr>
      <t xml:space="preserve"> </t>
    </r>
  </si>
  <si>
    <r>
      <t>Δεξαμενή Χλωρίωσης</t>
    </r>
    <r>
      <rPr>
        <sz val="11"/>
        <color rgb="FFFF0000"/>
        <rFont val="Calibri"/>
        <family val="2"/>
        <scheme val="minor"/>
      </rPr>
      <t xml:space="preserve"> *(2)</t>
    </r>
  </si>
  <si>
    <t xml:space="preserve">*(2) [ανοιχτη δεξαμενη] 9 κανάλια με πλάτος 0,76m το καθένα </t>
  </si>
  <si>
    <r>
      <t>Πρωτοβάθμια Καθίζηση</t>
    </r>
    <r>
      <rPr>
        <sz val="11"/>
        <color rgb="FFFF0000"/>
        <rFont val="Calibri"/>
        <family val="2"/>
        <scheme val="minor"/>
      </rPr>
      <t xml:space="preserve"> *(1)</t>
    </r>
  </si>
  <si>
    <t xml:space="preserve">*(1) είναι 2 ίδιες δεξαμενές </t>
  </si>
  <si>
    <t xml:space="preserve">Δεξαμενή Κροκίδωσης </t>
  </si>
  <si>
    <r>
      <t xml:space="preserve">Δεξαμενή Συσσωμάτωσης </t>
    </r>
    <r>
      <rPr>
        <sz val="11"/>
        <color rgb="FFFF0000"/>
        <rFont val="Calibri"/>
        <family val="2"/>
        <scheme val="minor"/>
      </rPr>
      <t>*(3)</t>
    </r>
  </si>
  <si>
    <t xml:space="preserve">*(3) δύο ίδιες δεξαμενές </t>
  </si>
  <si>
    <t>(4) 10 μετρα διαφορα</t>
  </si>
  <si>
    <t>Νούμερα για το υπόμνημα</t>
  </si>
  <si>
    <t>Απολύμανση uv</t>
  </si>
  <si>
    <t>-</t>
  </si>
  <si>
    <t>Δεξαμενή Ομογενοποίησης</t>
  </si>
  <si>
    <t>Δεξαμενή Πάχυνσης Ιλίος</t>
  </si>
  <si>
    <t>Δεξαμενή Αναερόβιας Χώνευσης</t>
  </si>
  <si>
    <t>Δεξαμενή Αεροφυλακίου</t>
  </si>
  <si>
    <t>Δεξαμενή αποθήκευσης ιλύος</t>
  </si>
  <si>
    <t xml:space="preserve">Δεξαμενή Πολυηλεκτρολύτη </t>
  </si>
  <si>
    <r>
      <t>Δεξαμενή Αερισμού</t>
    </r>
    <r>
      <rPr>
        <sz val="11"/>
        <color rgb="FFFF0000"/>
        <rFont val="Calibri"/>
        <family val="2"/>
        <scheme val="minor"/>
      </rPr>
      <t xml:space="preserve"> *(4)</t>
    </r>
  </si>
  <si>
    <r>
      <t>Κομποστοποίηση</t>
    </r>
    <r>
      <rPr>
        <sz val="11"/>
        <color rgb="FFFF0000"/>
        <rFont val="Calibri"/>
        <family val="2"/>
        <scheme val="minor"/>
      </rPr>
      <t>(11)</t>
    </r>
  </si>
  <si>
    <t>1:500εκατοστα</t>
  </si>
  <si>
    <t>Είσοδος</t>
  </si>
  <si>
    <t>Φυλάκιο</t>
  </si>
  <si>
    <t>Δοιηκηση</t>
  </si>
  <si>
    <t>Εργαστήριο</t>
  </si>
  <si>
    <t>Parking</t>
  </si>
  <si>
    <t>Parking (Βυτία)</t>
  </si>
  <si>
    <t>Χώρος Αποθήκευσης Χλωρίου</t>
  </si>
  <si>
    <t>Γενική Αποθήκη</t>
  </si>
  <si>
    <t>Χώρος Ταινιοφιλτρόπρεσσας (Αφυδάτωση )</t>
  </si>
  <si>
    <t>Δεξαμενή Έπλυσης</t>
  </si>
  <si>
    <t>Δεξαμενή Φόρτησης</t>
  </si>
  <si>
    <t>Αρίθμιση διαγράματοσ</t>
  </si>
  <si>
    <t>Αποστάσεις Δεξαμενών (m)</t>
  </si>
  <si>
    <t>Αθροιστικές αποστάσεις Δεξαμενών (m)</t>
  </si>
  <si>
    <t>Ύψος ροής max (m)</t>
  </si>
  <si>
    <t>Νέο ύψος (m)</t>
  </si>
  <si>
    <t xml:space="preserve">Κλίση*Απόσταση Δεξαμενών(Δ*Χ) </t>
  </si>
  <si>
    <r>
      <t>Πρωτοβάθμια Καθίζηση</t>
    </r>
    <r>
      <rPr>
        <sz val="11"/>
        <color rgb="FFFF0000"/>
        <rFont val="Calibri"/>
        <family val="2"/>
        <scheme val="minor"/>
      </rPr>
      <t xml:space="preserve"> </t>
    </r>
  </si>
  <si>
    <r>
      <t>Δεξαμενή Αερισμού</t>
    </r>
    <r>
      <rPr>
        <sz val="11"/>
        <color rgb="FFFF0000"/>
        <rFont val="Calibri"/>
        <family val="2"/>
        <scheme val="minor"/>
      </rPr>
      <t xml:space="preserve"> </t>
    </r>
  </si>
  <si>
    <r>
      <t>Δεξαμενή Χλωρίωσης</t>
    </r>
    <r>
      <rPr>
        <sz val="11"/>
        <color rgb="FFFF0000"/>
        <rFont val="Calibri"/>
        <family val="2"/>
        <scheme val="minor"/>
      </rPr>
      <t xml:space="preserve"> </t>
    </r>
  </si>
  <si>
    <t xml:space="preserve">Δεξαμενή Συσσωμάτωσης </t>
  </si>
  <si>
    <t>Εκσκαφή ή Επιχωμάτωση</t>
  </si>
  <si>
    <t>Εκσκαφή ή Επιχωμάτωση(m)</t>
  </si>
  <si>
    <t xml:space="preserve">ΟΠΟΥ ΚΛΙΣΗ=5% </t>
  </si>
  <si>
    <t xml:space="preserve">Λιμνοδεξαμενές </t>
  </si>
  <si>
    <t>Χώρος για Επέκταση</t>
  </si>
  <si>
    <t>Εδώ να βάλω την κλίμακα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</si>
</sst>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161"/>
      <scheme val="minor"/>
    </font>
    <font>
      <u/>
      <sz val="11.5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2" borderId="10" xfId="0" applyFill="1" applyBorder="1"/>
    <xf numFmtId="0" fontId="0" fillId="2" borderId="11" xfId="0" applyFill="1" applyBorder="1"/>
    <xf numFmtId="0" fontId="0" fillId="2" borderId="1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/>
    <xf numFmtId="0" fontId="0" fillId="0" borderId="15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6" borderId="13" xfId="0" applyFill="1" applyBorder="1"/>
    <xf numFmtId="0" fontId="0" fillId="6" borderId="10" xfId="0" applyFill="1" applyBorder="1"/>
    <xf numFmtId="0" fontId="0" fillId="6" borderId="11" xfId="0" applyFill="1" applyBorder="1"/>
    <xf numFmtId="0" fontId="0" fillId="0" borderId="17" xfId="0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3" borderId="8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6" fillId="7" borderId="8" xfId="0" applyFont="1" applyFill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7" borderId="8" xfId="0" applyNumberFormat="1" applyFill="1" applyBorder="1" applyAlignment="1">
      <alignment horizontal="center"/>
    </xf>
    <xf numFmtId="2" fontId="0" fillId="0" borderId="0" xfId="0" applyNumberFormat="1"/>
    <xf numFmtId="2" fontId="0" fillId="7" borderId="0" xfId="0" applyNumberFormat="1" applyFill="1"/>
    <xf numFmtId="0" fontId="0" fillId="4" borderId="1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'Υδραυλικη Μηκοτομή'!$H$1</c:f>
              <c:strCache>
                <c:ptCount val="1"/>
                <c:pt idx="0">
                  <c:v>Νέο ύψος (m)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8.1083324288605558E-3"/>
                  <c:y val="-3.492841813380796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5F2C-4E04-8248-DD46ACC4F42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5F2C-4E04-8248-DD46ACC4F42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5F2C-4E04-8248-DD46ACC4F42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5F2C-4E04-8248-DD46ACC4F42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5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5F2C-4E04-8248-DD46ACC4F42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6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5F2C-4E04-8248-DD46ACC4F42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r>
                      <a:rPr lang="en-US"/>
                      <a:t>7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5F2C-4E04-8248-DD46ACC4F42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/>
                      <a:t>8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5F2C-4E04-8248-DD46ACC4F4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'Υδραυλικη Μηκοτομή'!$E$2:$E$10</c:f>
              <c:numCache>
                <c:formatCode>General</c:formatCode>
                <c:ptCount val="8"/>
                <c:pt idx="0">
                  <c:v>0</c:v>
                </c:pt>
                <c:pt idx="1">
                  <c:v>4.2</c:v>
                </c:pt>
                <c:pt idx="2">
                  <c:v>8.7199999999999989</c:v>
                </c:pt>
                <c:pt idx="3">
                  <c:v>21.14</c:v>
                </c:pt>
                <c:pt idx="4">
                  <c:v>24.46</c:v>
                </c:pt>
                <c:pt idx="5">
                  <c:v>33.46</c:v>
                </c:pt>
                <c:pt idx="6">
                  <c:v>38.65</c:v>
                </c:pt>
                <c:pt idx="7">
                  <c:v>48.589999999999996</c:v>
                </c:pt>
              </c:numCache>
            </c:numRef>
          </c:xVal>
          <c:yVal>
            <c:numRef>
              <c:f>'Υδραυλικη Μηκοτομή'!$H$2:$H$10</c:f>
              <c:numCache>
                <c:formatCode>0.00</c:formatCode>
                <c:ptCount val="8"/>
                <c:pt idx="0">
                  <c:v>2.5</c:v>
                </c:pt>
                <c:pt idx="1">
                  <c:v>2.29</c:v>
                </c:pt>
                <c:pt idx="2">
                  <c:v>2.0640000000000001</c:v>
                </c:pt>
                <c:pt idx="3">
                  <c:v>1.4430000000000001</c:v>
                </c:pt>
                <c:pt idx="4">
                  <c:v>1.2770000000000001</c:v>
                </c:pt>
                <c:pt idx="5">
                  <c:v>0.82700000000000018</c:v>
                </c:pt>
                <c:pt idx="6">
                  <c:v>0.56750000000000012</c:v>
                </c:pt>
                <c:pt idx="7">
                  <c:v>7.0500000000000118E-2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BDA-44B1-BFDC-5A628CDD5F3F}"/>
            </c:ext>
          </c:extLst>
        </c:ser>
        <c:ser>
          <c:idx val="1"/>
          <c:order val="1"/>
          <c:tx>
            <c:v>epejergasia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F2C-4E04-8248-DD46ACC4F42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9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5F2C-4E04-8248-DD46ACC4F42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10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5F2C-4E04-8248-DD46ACC4F42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11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5F2C-4E04-8248-DD46ACC4F42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12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5F2C-4E04-8248-DD46ACC4F42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13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5F2C-4E04-8248-DD46ACC4F4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'Υδραυλικη Μηκοτομή'!$E$11:$E$16</c:f>
              <c:numCache>
                <c:formatCode>General</c:formatCode>
                <c:ptCount val="6"/>
                <c:pt idx="0">
                  <c:v>38.65</c:v>
                </c:pt>
                <c:pt idx="1">
                  <c:v>52.099999999999994</c:v>
                </c:pt>
                <c:pt idx="2">
                  <c:v>60.999999999999993</c:v>
                </c:pt>
                <c:pt idx="3">
                  <c:v>67.319999999999993</c:v>
                </c:pt>
                <c:pt idx="4">
                  <c:v>73.25</c:v>
                </c:pt>
                <c:pt idx="5">
                  <c:v>78.47</c:v>
                </c:pt>
              </c:numCache>
            </c:numRef>
          </c:xVal>
          <c:yVal>
            <c:numRef>
              <c:f>'Υδραυλικη Μηκοτομή'!$H$11:$H$16</c:f>
              <c:numCache>
                <c:formatCode>0.00</c:formatCode>
                <c:ptCount val="6"/>
                <c:pt idx="0">
                  <c:v>0.5425000000000002</c:v>
                </c:pt>
                <c:pt idx="1">
                  <c:v>1.2150000000000003</c:v>
                </c:pt>
                <c:pt idx="2">
                  <c:v>0.77000000000000024</c:v>
                </c:pt>
                <c:pt idx="3">
                  <c:v>0.45400000000000018</c:v>
                </c:pt>
                <c:pt idx="4">
                  <c:v>0.1575000000000002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BDA-44B1-BFDC-5A628CDD5F3F}"/>
            </c:ext>
          </c:extLst>
        </c:ser>
        <c:dLbls>
          <c:dLblPos val="r"/>
          <c:showLegendKey val="0"/>
          <c:showVal val="1"/>
          <c:showCatName val="0"/>
          <c:showSerName val="0"/>
          <c:showPercent val="0"/>
          <c:showBubbleSize val="0"/>
        </c:dLbls>
        <c:axId val="259025392"/>
        <c:axId val="259031296"/>
      </c:scatterChart>
      <c:valAx>
        <c:axId val="259025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031296"/>
        <c:crosses val="autoZero"/>
        <c:crossBetween val="midCat"/>
      </c:valAx>
      <c:valAx>
        <c:axId val="259031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0253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891701</xdr:colOff>
      <xdr:row>16</xdr:row>
      <xdr:rowOff>89169</xdr:rowOff>
    </xdr:from>
    <xdr:to>
      <xdr:col>6</xdr:col>
      <xdr:colOff>299937</xdr:colOff>
      <xdr:row>34</xdr:row>
      <xdr:rowOff>16210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C05F79B2-5160-1A4F-273B-4DC2B8886D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CDEE0-9028-4F2E-B458-11983412B224}">
  <dimension ref="A1:I36"/>
  <sheetViews>
    <sheetView topLeftCell="A6" zoomScale="102" zoomScaleNormal="102" workbookViewId="0">
      <selection activeCell="B41" sqref="B41"/>
    </sheetView>
  </sheetViews>
  <sheetFormatPr defaultRowHeight="14.4" x14ac:dyDescent="0.3"/>
  <cols>
    <col min="1" max="1" width="24.33203125" customWidth="1"/>
    <col min="2" max="2" width="38.6640625" bestFit="1" customWidth="1"/>
    <col min="3" max="3" width="8.77734375" customWidth="1"/>
    <col min="5" max="5" width="9.44140625" bestFit="1" customWidth="1"/>
    <col min="8" max="8" width="9.77734375" bestFit="1" customWidth="1"/>
  </cols>
  <sheetData>
    <row r="1" spans="1:9" ht="15.6" thickTop="1" thickBot="1" x14ac:dyDescent="0.35">
      <c r="A1" s="33" t="s">
        <v>20</v>
      </c>
      <c r="B1" s="33" t="s">
        <v>0</v>
      </c>
      <c r="C1" s="34" t="s">
        <v>4</v>
      </c>
      <c r="D1" s="34"/>
      <c r="E1" s="35"/>
      <c r="F1" s="36" t="s">
        <v>31</v>
      </c>
      <c r="G1" s="37"/>
      <c r="H1" s="38"/>
      <c r="I1" s="1"/>
    </row>
    <row r="2" spans="1:9" ht="15.6" thickTop="1" thickBot="1" x14ac:dyDescent="0.35">
      <c r="A2" s="33"/>
      <c r="B2" s="33"/>
      <c r="C2" s="4" t="s">
        <v>1</v>
      </c>
      <c r="D2" s="2" t="s">
        <v>2</v>
      </c>
      <c r="E2" s="3" t="s">
        <v>3</v>
      </c>
      <c r="F2" s="14" t="s">
        <v>1</v>
      </c>
      <c r="G2" s="15" t="s">
        <v>2</v>
      </c>
      <c r="H2" s="16" t="s">
        <v>3</v>
      </c>
    </row>
    <row r="3" spans="1:9" ht="15" thickTop="1" x14ac:dyDescent="0.3">
      <c r="A3" s="5">
        <v>1</v>
      </c>
      <c r="B3" s="17" t="s">
        <v>32</v>
      </c>
      <c r="C3" s="39"/>
      <c r="D3" s="40"/>
      <c r="E3" s="41"/>
      <c r="F3" s="39"/>
      <c r="G3" s="40" t="s">
        <v>22</v>
      </c>
      <c r="H3" s="41" t="s">
        <v>22</v>
      </c>
    </row>
    <row r="4" spans="1:9" x14ac:dyDescent="0.3">
      <c r="A4" s="5">
        <v>2</v>
      </c>
      <c r="B4" s="5" t="s">
        <v>33</v>
      </c>
      <c r="C4" s="5">
        <v>2</v>
      </c>
      <c r="D4" s="5">
        <v>2</v>
      </c>
      <c r="E4" s="8" t="s">
        <v>22</v>
      </c>
      <c r="F4" s="5">
        <f>(C4/500)*100</f>
        <v>0.4</v>
      </c>
      <c r="G4" s="5">
        <f>(D4/500)*100</f>
        <v>0.4</v>
      </c>
      <c r="H4" s="8" t="s">
        <v>22</v>
      </c>
    </row>
    <row r="5" spans="1:9" x14ac:dyDescent="0.3">
      <c r="A5" s="5">
        <v>3</v>
      </c>
      <c r="B5" s="5" t="s">
        <v>34</v>
      </c>
      <c r="C5" s="5">
        <v>34.25</v>
      </c>
      <c r="D5" s="5">
        <v>20</v>
      </c>
      <c r="E5" s="8" t="s">
        <v>22</v>
      </c>
      <c r="F5" s="5">
        <f t="shared" ref="F5:F7" si="0">(C5/500)*100</f>
        <v>6.8500000000000005</v>
      </c>
      <c r="G5" s="5">
        <f t="shared" ref="G5:G7" si="1">(D5/500)*100</f>
        <v>4</v>
      </c>
      <c r="H5" s="8" t="s">
        <v>22</v>
      </c>
    </row>
    <row r="6" spans="1:9" x14ac:dyDescent="0.3">
      <c r="A6" s="5">
        <v>4</v>
      </c>
      <c r="B6" s="5" t="s">
        <v>35</v>
      </c>
      <c r="C6" s="5">
        <v>10.8</v>
      </c>
      <c r="D6" s="5">
        <v>8.5</v>
      </c>
      <c r="E6" s="8" t="s">
        <v>22</v>
      </c>
      <c r="F6" s="5">
        <f t="shared" si="0"/>
        <v>2.16</v>
      </c>
      <c r="G6" s="5">
        <f t="shared" si="1"/>
        <v>1.7000000000000002</v>
      </c>
      <c r="H6" s="8" t="s">
        <v>22</v>
      </c>
    </row>
    <row r="7" spans="1:9" x14ac:dyDescent="0.3">
      <c r="A7" s="5">
        <v>5</v>
      </c>
      <c r="B7" s="5" t="s">
        <v>36</v>
      </c>
      <c r="C7" s="5">
        <v>40</v>
      </c>
      <c r="D7" s="5">
        <v>34</v>
      </c>
      <c r="E7" s="8" t="s">
        <v>22</v>
      </c>
      <c r="F7" s="5">
        <f t="shared" si="0"/>
        <v>8</v>
      </c>
      <c r="G7" s="5">
        <f t="shared" si="1"/>
        <v>6.8000000000000007</v>
      </c>
      <c r="H7" s="8" t="s">
        <v>22</v>
      </c>
    </row>
    <row r="8" spans="1:9" x14ac:dyDescent="0.3">
      <c r="A8" s="5">
        <v>6</v>
      </c>
      <c r="B8" s="5" t="s">
        <v>5</v>
      </c>
      <c r="C8" s="5">
        <v>8.5</v>
      </c>
      <c r="D8" s="5">
        <v>8</v>
      </c>
      <c r="E8" s="8" t="s">
        <v>22</v>
      </c>
      <c r="F8" s="6">
        <f t="shared" ref="F8:G11" si="2">(C8/500)*100</f>
        <v>1.7000000000000002</v>
      </c>
      <c r="G8" s="6">
        <f t="shared" si="2"/>
        <v>1.6</v>
      </c>
      <c r="H8" s="8" t="s">
        <v>22</v>
      </c>
      <c r="I8" s="10" t="s">
        <v>15</v>
      </c>
    </row>
    <row r="9" spans="1:9" x14ac:dyDescent="0.3">
      <c r="A9" s="5">
        <v>7</v>
      </c>
      <c r="B9" s="9" t="s">
        <v>6</v>
      </c>
      <c r="C9" s="9">
        <v>1.5</v>
      </c>
      <c r="D9" s="9">
        <v>0.3</v>
      </c>
      <c r="E9" s="8" t="s">
        <v>22</v>
      </c>
      <c r="F9" s="6">
        <f t="shared" si="2"/>
        <v>0.3</v>
      </c>
      <c r="G9" s="6">
        <f t="shared" si="2"/>
        <v>0.06</v>
      </c>
      <c r="H9" s="8" t="s">
        <v>22</v>
      </c>
      <c r="I9" s="10" t="s">
        <v>13</v>
      </c>
    </row>
    <row r="10" spans="1:9" ht="15" x14ac:dyDescent="0.3">
      <c r="A10" s="5">
        <v>8</v>
      </c>
      <c r="B10" s="7" t="s">
        <v>7</v>
      </c>
      <c r="C10" s="7">
        <v>10</v>
      </c>
      <c r="D10" s="7">
        <v>2</v>
      </c>
      <c r="E10" s="8" t="s">
        <v>22</v>
      </c>
      <c r="F10" s="6">
        <f t="shared" si="2"/>
        <v>2</v>
      </c>
      <c r="G10" s="6">
        <f t="shared" si="2"/>
        <v>0.4</v>
      </c>
      <c r="H10" s="8" t="s">
        <v>22</v>
      </c>
      <c r="I10" s="10"/>
    </row>
    <row r="11" spans="1:9" x14ac:dyDescent="0.3">
      <c r="A11" s="5">
        <v>9</v>
      </c>
      <c r="B11" s="7" t="s">
        <v>37</v>
      </c>
      <c r="C11" s="7">
        <v>9</v>
      </c>
      <c r="D11" s="7">
        <v>3</v>
      </c>
      <c r="E11" s="8" t="s">
        <v>22</v>
      </c>
      <c r="F11" s="13">
        <f t="shared" si="2"/>
        <v>1.7999999999999998</v>
      </c>
      <c r="G11" s="6">
        <f t="shared" si="2"/>
        <v>0.6</v>
      </c>
      <c r="H11" s="8" t="s">
        <v>22</v>
      </c>
      <c r="I11" s="10"/>
    </row>
    <row r="12" spans="1:9" x14ac:dyDescent="0.3">
      <c r="A12" s="5">
        <v>10</v>
      </c>
      <c r="B12" s="12" t="s">
        <v>14</v>
      </c>
      <c r="C12" s="30"/>
      <c r="D12" s="31"/>
      <c r="E12" s="8">
        <v>6.2</v>
      </c>
      <c r="F12" s="32"/>
      <c r="G12" s="31"/>
      <c r="H12" s="8">
        <f>(E12/500)*100</f>
        <v>1.24</v>
      </c>
      <c r="I12" s="10" t="s">
        <v>18</v>
      </c>
    </row>
    <row r="13" spans="1:9" x14ac:dyDescent="0.3">
      <c r="A13" s="5">
        <v>11</v>
      </c>
      <c r="B13" s="7" t="s">
        <v>29</v>
      </c>
      <c r="C13" s="7">
        <v>12</v>
      </c>
      <c r="D13" s="7">
        <v>6</v>
      </c>
      <c r="E13" s="8"/>
      <c r="F13" s="6">
        <f>(C13/500)*100</f>
        <v>2.4</v>
      </c>
      <c r="G13" s="6">
        <f>(D13/500)*100</f>
        <v>1.2</v>
      </c>
      <c r="H13" s="8" t="s">
        <v>22</v>
      </c>
      <c r="I13" s="10" t="s">
        <v>19</v>
      </c>
    </row>
    <row r="14" spans="1:9" x14ac:dyDescent="0.3">
      <c r="A14" s="5">
        <v>12</v>
      </c>
      <c r="B14" s="12" t="s">
        <v>8</v>
      </c>
      <c r="C14" s="30"/>
      <c r="D14" s="31"/>
      <c r="E14" s="8">
        <v>12.36</v>
      </c>
      <c r="F14" s="32"/>
      <c r="G14" s="31"/>
      <c r="H14" s="8">
        <f>(E14/500)*100</f>
        <v>2.472</v>
      </c>
    </row>
    <row r="15" spans="1:9" x14ac:dyDescent="0.3">
      <c r="A15" s="5">
        <v>13</v>
      </c>
      <c r="B15" s="7" t="s">
        <v>11</v>
      </c>
      <c r="C15" s="7">
        <v>10</v>
      </c>
      <c r="D15" s="7">
        <v>8</v>
      </c>
      <c r="E15" s="8" t="s">
        <v>22</v>
      </c>
      <c r="F15" s="6">
        <f>(C15/500)*100</f>
        <v>2</v>
      </c>
      <c r="G15" s="6">
        <f>(D15/500)*100</f>
        <v>1.6</v>
      </c>
      <c r="H15" s="8" t="s">
        <v>22</v>
      </c>
    </row>
    <row r="16" spans="1:9" x14ac:dyDescent="0.3">
      <c r="A16" s="5">
        <v>14</v>
      </c>
      <c r="B16" s="7" t="s">
        <v>12</v>
      </c>
      <c r="C16" s="7">
        <v>31.5</v>
      </c>
      <c r="D16" s="7">
        <v>6.8</v>
      </c>
      <c r="E16" s="8" t="s">
        <v>22</v>
      </c>
      <c r="F16" s="6">
        <f t="shared" ref="F16:F34" si="3">(C16/500)*100</f>
        <v>6.3</v>
      </c>
      <c r="G16" s="6">
        <f t="shared" ref="G16:G34" si="4">(D16/500)*100</f>
        <v>1.3599999999999999</v>
      </c>
      <c r="H16" s="8" t="s">
        <v>22</v>
      </c>
    </row>
    <row r="17" spans="1:8" x14ac:dyDescent="0.3">
      <c r="A17" s="5">
        <v>15</v>
      </c>
      <c r="B17" s="7" t="s">
        <v>38</v>
      </c>
      <c r="C17" s="7">
        <v>7.52</v>
      </c>
      <c r="D17" s="7">
        <v>5.47</v>
      </c>
      <c r="E17" s="8" t="s">
        <v>22</v>
      </c>
      <c r="F17" s="6">
        <f t="shared" si="3"/>
        <v>1.504</v>
      </c>
      <c r="G17" s="6">
        <f t="shared" si="4"/>
        <v>1.0940000000000001</v>
      </c>
      <c r="H17" s="8" t="s">
        <v>22</v>
      </c>
    </row>
    <row r="18" spans="1:8" x14ac:dyDescent="0.3">
      <c r="A18" s="5">
        <v>16</v>
      </c>
      <c r="B18" s="7" t="s">
        <v>39</v>
      </c>
      <c r="C18" s="7">
        <v>26</v>
      </c>
      <c r="D18" s="7">
        <v>19.420000000000002</v>
      </c>
      <c r="E18" s="8" t="s">
        <v>22</v>
      </c>
      <c r="F18" s="6">
        <f t="shared" si="3"/>
        <v>5.2</v>
      </c>
      <c r="G18" s="6">
        <f t="shared" si="4"/>
        <v>3.8840000000000008</v>
      </c>
      <c r="H18" s="8" t="s">
        <v>22</v>
      </c>
    </row>
    <row r="19" spans="1:8" x14ac:dyDescent="0.3">
      <c r="A19" s="5">
        <v>17</v>
      </c>
      <c r="B19" s="7" t="s">
        <v>16</v>
      </c>
      <c r="C19" s="30"/>
      <c r="D19" s="31"/>
      <c r="E19" s="8">
        <v>1.1000000000000001</v>
      </c>
      <c r="F19" s="6">
        <f t="shared" si="3"/>
        <v>0</v>
      </c>
      <c r="G19" s="6">
        <f t="shared" si="4"/>
        <v>0</v>
      </c>
      <c r="H19" s="8">
        <f t="shared" ref="H19:H31" si="5">(E19/500)*100</f>
        <v>0.22</v>
      </c>
    </row>
    <row r="20" spans="1:8" x14ac:dyDescent="0.3">
      <c r="A20" s="5">
        <v>18</v>
      </c>
      <c r="B20" s="7" t="s">
        <v>17</v>
      </c>
      <c r="C20" s="7">
        <v>3</v>
      </c>
      <c r="D20" s="7">
        <v>2.2999999999999998</v>
      </c>
      <c r="E20" s="8" t="s">
        <v>22</v>
      </c>
      <c r="F20" s="6">
        <f t="shared" si="3"/>
        <v>0.6</v>
      </c>
      <c r="G20" s="6">
        <f t="shared" si="4"/>
        <v>0.45999999999999996</v>
      </c>
      <c r="H20" s="8" t="s">
        <v>22</v>
      </c>
    </row>
    <row r="21" spans="1:8" x14ac:dyDescent="0.3">
      <c r="A21" s="5">
        <v>19</v>
      </c>
      <c r="B21" s="12" t="s">
        <v>9</v>
      </c>
      <c r="C21" s="30"/>
      <c r="D21" s="31"/>
      <c r="E21" s="8">
        <v>4.2</v>
      </c>
      <c r="F21" s="30"/>
      <c r="G21" s="31" t="s">
        <v>22</v>
      </c>
      <c r="H21" s="8">
        <f t="shared" si="5"/>
        <v>0.84000000000000008</v>
      </c>
    </row>
    <row r="22" spans="1:8" x14ac:dyDescent="0.3">
      <c r="A22" s="5">
        <v>20</v>
      </c>
      <c r="B22" s="7" t="s">
        <v>10</v>
      </c>
      <c r="C22" s="30"/>
      <c r="D22" s="31"/>
      <c r="E22" s="8">
        <v>2.6</v>
      </c>
      <c r="F22" s="30"/>
      <c r="G22" s="31" t="s">
        <v>22</v>
      </c>
      <c r="H22" s="8">
        <f t="shared" si="5"/>
        <v>0.52</v>
      </c>
    </row>
    <row r="23" spans="1:8" x14ac:dyDescent="0.3">
      <c r="A23" s="5">
        <v>21</v>
      </c>
      <c r="B23" s="11" t="s">
        <v>41</v>
      </c>
      <c r="C23" s="30"/>
      <c r="D23" s="31" t="s">
        <v>22</v>
      </c>
      <c r="E23" s="8">
        <v>4</v>
      </c>
      <c r="F23" s="30"/>
      <c r="G23" s="31"/>
      <c r="H23" s="8">
        <f t="shared" si="5"/>
        <v>0.8</v>
      </c>
    </row>
    <row r="24" spans="1:8" x14ac:dyDescent="0.3">
      <c r="A24" s="5">
        <v>22</v>
      </c>
      <c r="B24" s="11" t="s">
        <v>42</v>
      </c>
      <c r="C24" s="30"/>
      <c r="D24" s="31" t="s">
        <v>22</v>
      </c>
      <c r="E24" s="8">
        <v>3.1</v>
      </c>
      <c r="F24" s="30"/>
      <c r="G24" s="31"/>
      <c r="H24" s="8">
        <f t="shared" si="5"/>
        <v>0.62</v>
      </c>
    </row>
    <row r="25" spans="1:8" x14ac:dyDescent="0.3">
      <c r="A25" s="5">
        <v>23</v>
      </c>
      <c r="B25" s="7" t="s">
        <v>21</v>
      </c>
      <c r="C25" s="7">
        <v>1</v>
      </c>
      <c r="D25" s="7">
        <v>0.3</v>
      </c>
      <c r="E25" s="8" t="s">
        <v>22</v>
      </c>
      <c r="F25" s="6">
        <f t="shared" si="3"/>
        <v>0.2</v>
      </c>
      <c r="G25" s="6">
        <f t="shared" si="4"/>
        <v>0.06</v>
      </c>
      <c r="H25" s="8" t="s">
        <v>22</v>
      </c>
    </row>
    <row r="26" spans="1:8" x14ac:dyDescent="0.3">
      <c r="A26" s="5">
        <v>24</v>
      </c>
      <c r="B26" s="7" t="s">
        <v>23</v>
      </c>
      <c r="C26" s="30"/>
      <c r="D26" s="31" t="s">
        <v>22</v>
      </c>
      <c r="E26" s="8">
        <v>4.8</v>
      </c>
      <c r="F26" s="30"/>
      <c r="G26" s="31" t="e">
        <f t="shared" si="4"/>
        <v>#VALUE!</v>
      </c>
      <c r="H26" s="8">
        <f t="shared" si="5"/>
        <v>0.96</v>
      </c>
    </row>
    <row r="27" spans="1:8" x14ac:dyDescent="0.3">
      <c r="A27" s="5">
        <v>25</v>
      </c>
      <c r="B27" s="12" t="s">
        <v>24</v>
      </c>
      <c r="C27" s="30"/>
      <c r="D27" s="31" t="s">
        <v>22</v>
      </c>
      <c r="E27" s="8">
        <v>4.13</v>
      </c>
      <c r="F27" s="30"/>
      <c r="G27" s="31" t="e">
        <f t="shared" si="4"/>
        <v>#VALUE!</v>
      </c>
      <c r="H27" s="8">
        <f t="shared" si="5"/>
        <v>0.82599999999999996</v>
      </c>
    </row>
    <row r="28" spans="1:8" x14ac:dyDescent="0.3">
      <c r="A28" s="5">
        <v>26</v>
      </c>
      <c r="B28" s="7" t="s">
        <v>25</v>
      </c>
      <c r="C28" s="30"/>
      <c r="D28" s="31" t="s">
        <v>22</v>
      </c>
      <c r="E28" s="8">
        <v>7.2</v>
      </c>
      <c r="F28" s="30"/>
      <c r="G28" s="31" t="e">
        <f t="shared" si="4"/>
        <v>#VALUE!</v>
      </c>
      <c r="H28" s="8">
        <f t="shared" si="5"/>
        <v>1.44</v>
      </c>
    </row>
    <row r="29" spans="1:8" x14ac:dyDescent="0.3">
      <c r="A29" s="5">
        <v>27</v>
      </c>
      <c r="B29" s="7" t="s">
        <v>26</v>
      </c>
      <c r="C29" s="30"/>
      <c r="D29" s="31" t="s">
        <v>22</v>
      </c>
      <c r="E29" s="8">
        <v>10.7</v>
      </c>
      <c r="F29" s="30"/>
      <c r="G29" s="31" t="e">
        <f t="shared" si="4"/>
        <v>#VALUE!</v>
      </c>
      <c r="H29" s="8">
        <f t="shared" si="5"/>
        <v>2.1399999999999997</v>
      </c>
    </row>
    <row r="30" spans="1:8" x14ac:dyDescent="0.3">
      <c r="A30" s="5">
        <v>28</v>
      </c>
      <c r="B30" s="18" t="s">
        <v>40</v>
      </c>
      <c r="C30" s="7">
        <v>6</v>
      </c>
      <c r="D30" s="7">
        <v>4</v>
      </c>
      <c r="E30" s="8" t="s">
        <v>22</v>
      </c>
      <c r="F30" s="6">
        <f t="shared" si="3"/>
        <v>1.2</v>
      </c>
      <c r="G30" s="6">
        <f t="shared" si="4"/>
        <v>0.8</v>
      </c>
      <c r="H30" s="8" t="s">
        <v>22</v>
      </c>
    </row>
    <row r="31" spans="1:8" x14ac:dyDescent="0.3">
      <c r="A31" s="5">
        <v>29</v>
      </c>
      <c r="B31" s="7" t="s">
        <v>28</v>
      </c>
      <c r="C31" s="30"/>
      <c r="D31" s="31" t="s">
        <v>22</v>
      </c>
      <c r="E31" s="8">
        <v>1</v>
      </c>
      <c r="F31" s="30"/>
      <c r="G31" s="31" t="e">
        <f t="shared" si="4"/>
        <v>#VALUE!</v>
      </c>
      <c r="H31" s="8">
        <f t="shared" si="5"/>
        <v>0.2</v>
      </c>
    </row>
    <row r="32" spans="1:8" x14ac:dyDescent="0.3">
      <c r="A32" s="5">
        <v>30</v>
      </c>
      <c r="B32" s="7" t="s">
        <v>27</v>
      </c>
      <c r="C32" s="7">
        <v>3.5</v>
      </c>
      <c r="D32" s="7">
        <v>0.5</v>
      </c>
      <c r="E32" s="8" t="s">
        <v>22</v>
      </c>
      <c r="F32" s="6">
        <f t="shared" si="3"/>
        <v>0.70000000000000007</v>
      </c>
      <c r="G32" s="6">
        <f t="shared" si="4"/>
        <v>0.1</v>
      </c>
      <c r="H32" s="8" t="s">
        <v>22</v>
      </c>
    </row>
    <row r="33" spans="1:8" x14ac:dyDescent="0.3">
      <c r="A33" s="5">
        <v>31</v>
      </c>
      <c r="B33" s="7" t="s">
        <v>30</v>
      </c>
      <c r="C33" s="7">
        <v>6</v>
      </c>
      <c r="D33" s="7">
        <v>3</v>
      </c>
      <c r="E33" s="8" t="s">
        <v>22</v>
      </c>
      <c r="F33" s="6">
        <f t="shared" si="3"/>
        <v>1.2</v>
      </c>
      <c r="G33" s="6">
        <f t="shared" si="4"/>
        <v>0.6</v>
      </c>
      <c r="H33" s="8" t="s">
        <v>22</v>
      </c>
    </row>
    <row r="34" spans="1:8" x14ac:dyDescent="0.3">
      <c r="A34" s="5">
        <v>32</v>
      </c>
      <c r="B34" s="5" t="s">
        <v>56</v>
      </c>
      <c r="C34" s="7">
        <v>7.66</v>
      </c>
      <c r="D34" s="7">
        <v>3.38</v>
      </c>
      <c r="E34" s="8" t="s">
        <v>22</v>
      </c>
      <c r="F34" s="6">
        <f t="shared" si="3"/>
        <v>1.532</v>
      </c>
      <c r="G34" s="6">
        <f t="shared" si="4"/>
        <v>0.67599999999999993</v>
      </c>
      <c r="H34" s="8" t="s">
        <v>22</v>
      </c>
    </row>
    <row r="35" spans="1:8" x14ac:dyDescent="0.3">
      <c r="A35" s="11">
        <v>33</v>
      </c>
      <c r="B35" s="11" t="s">
        <v>57</v>
      </c>
    </row>
    <row r="36" spans="1:8" x14ac:dyDescent="0.3">
      <c r="A36" t="s">
        <v>58</v>
      </c>
      <c r="B36">
        <v>0.3888888888888889</v>
      </c>
    </row>
  </sheetData>
  <mergeCells count="29">
    <mergeCell ref="C19:D19"/>
    <mergeCell ref="C12:D12"/>
    <mergeCell ref="F12:G12"/>
    <mergeCell ref="A1:A2"/>
    <mergeCell ref="F14:G14"/>
    <mergeCell ref="C14:D14"/>
    <mergeCell ref="C1:E1"/>
    <mergeCell ref="F1:H1"/>
    <mergeCell ref="B1:B2"/>
    <mergeCell ref="C3:E3"/>
    <mergeCell ref="F3:H3"/>
    <mergeCell ref="C21:D21"/>
    <mergeCell ref="C22:D22"/>
    <mergeCell ref="C23:D23"/>
    <mergeCell ref="C24:D24"/>
    <mergeCell ref="F21:G21"/>
    <mergeCell ref="F22:G22"/>
    <mergeCell ref="F23:G23"/>
    <mergeCell ref="F24:G24"/>
    <mergeCell ref="C31:D31"/>
    <mergeCell ref="F31:G31"/>
    <mergeCell ref="C26:D26"/>
    <mergeCell ref="C27:D27"/>
    <mergeCell ref="C28:D28"/>
    <mergeCell ref="C29:D29"/>
    <mergeCell ref="F26:G26"/>
    <mergeCell ref="F27:G27"/>
    <mergeCell ref="F28:G28"/>
    <mergeCell ref="F29:G2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2CC1-768B-4CCA-B165-840DCDFC1A64}">
  <dimension ref="A1:J50"/>
  <sheetViews>
    <sheetView tabSelected="1" topLeftCell="B13" zoomScale="96" zoomScaleNormal="100" workbookViewId="0">
      <selection activeCell="C31" sqref="C31"/>
    </sheetView>
  </sheetViews>
  <sheetFormatPr defaultRowHeight="14.4" x14ac:dyDescent="0.3"/>
  <cols>
    <col min="1" max="1" width="24.109375" bestFit="1" customWidth="1"/>
    <col min="2" max="2" width="30.33203125" bestFit="1" customWidth="1"/>
    <col min="3" max="3" width="33.109375" bestFit="1" customWidth="1"/>
    <col min="4" max="4" width="24.33203125" bestFit="1" customWidth="1"/>
    <col min="5" max="5" width="35.33203125" bestFit="1" customWidth="1"/>
    <col min="6" max="6" width="17.5546875" bestFit="1" customWidth="1"/>
    <col min="7" max="7" width="30.88671875" bestFit="1" customWidth="1"/>
    <col min="8" max="8" width="17.88671875" customWidth="1"/>
    <col min="9" max="9" width="23" bestFit="1" customWidth="1"/>
    <col min="10" max="10" width="26.109375" bestFit="1" customWidth="1"/>
    <col min="12" max="12" width="14.77734375" bestFit="1" customWidth="1"/>
    <col min="13" max="13" width="13.109375" bestFit="1" customWidth="1"/>
  </cols>
  <sheetData>
    <row r="1" spans="1:10" ht="46.8" customHeight="1" thickTop="1" thickBot="1" x14ac:dyDescent="0.35">
      <c r="A1" s="33" t="s">
        <v>20</v>
      </c>
      <c r="B1" s="42" t="s">
        <v>43</v>
      </c>
      <c r="C1" s="33" t="s">
        <v>0</v>
      </c>
      <c r="D1" s="33" t="s">
        <v>44</v>
      </c>
      <c r="E1" s="33" t="s">
        <v>45</v>
      </c>
      <c r="F1" s="33" t="s">
        <v>46</v>
      </c>
      <c r="G1" s="33" t="s">
        <v>48</v>
      </c>
      <c r="H1" s="33" t="s">
        <v>47</v>
      </c>
      <c r="I1" s="33" t="s">
        <v>53</v>
      </c>
      <c r="J1" s="33" t="s">
        <v>54</v>
      </c>
    </row>
    <row r="2" spans="1:10" ht="15.6" hidden="1" thickTop="1" thickBot="1" x14ac:dyDescent="0.35">
      <c r="A2" s="33"/>
      <c r="B2" s="43"/>
      <c r="C2" s="33"/>
      <c r="D2" s="33"/>
      <c r="E2" s="33"/>
      <c r="F2" s="33"/>
      <c r="G2" s="33"/>
      <c r="H2" s="33"/>
      <c r="I2" s="33"/>
      <c r="J2" s="33"/>
    </row>
    <row r="3" spans="1:10" ht="15" thickTop="1" x14ac:dyDescent="0.3">
      <c r="A3" s="5">
        <v>6</v>
      </c>
      <c r="B3" s="5">
        <v>1</v>
      </c>
      <c r="C3" s="22" t="s">
        <v>5</v>
      </c>
      <c r="D3" s="5">
        <v>0</v>
      </c>
      <c r="E3" s="5">
        <v>0</v>
      </c>
      <c r="F3" s="5">
        <v>2.5</v>
      </c>
      <c r="G3" s="26">
        <f>D3*0.05</f>
        <v>0</v>
      </c>
      <c r="H3" s="26">
        <f>F3</f>
        <v>2.5</v>
      </c>
      <c r="I3" t="str">
        <f>IF(H3-F3&lt;0,"εκσκαφή","επιχωμάτωση")</f>
        <v>επιχωμάτωση</v>
      </c>
      <c r="J3" s="28">
        <f>H3-F3</f>
        <v>0</v>
      </c>
    </row>
    <row r="4" spans="1:10" x14ac:dyDescent="0.3">
      <c r="A4" s="5">
        <v>7</v>
      </c>
      <c r="B4" s="5">
        <v>2</v>
      </c>
      <c r="C4" s="9" t="s">
        <v>6</v>
      </c>
      <c r="D4" s="5">
        <v>4.2</v>
      </c>
      <c r="E4" s="5">
        <f>D4+E3</f>
        <v>4.2</v>
      </c>
      <c r="F4" s="5">
        <v>0.8</v>
      </c>
      <c r="G4" s="26">
        <f t="shared" ref="G4:G16" si="0">D4*0.05</f>
        <v>0.21000000000000002</v>
      </c>
      <c r="H4" s="26">
        <f>H3-G4</f>
        <v>2.29</v>
      </c>
      <c r="I4" t="str">
        <f t="shared" ref="I4:I16" si="1">IF(H4-F4&lt;0,"εκσκαφή","επιχωμάτωση")</f>
        <v>επιχωμάτωση</v>
      </c>
      <c r="J4" s="28">
        <f t="shared" ref="J4:J15" si="2">H4-F4</f>
        <v>1.49</v>
      </c>
    </row>
    <row r="5" spans="1:10" ht="15" x14ac:dyDescent="0.3">
      <c r="A5" s="5">
        <v>8</v>
      </c>
      <c r="B5" s="5">
        <v>3</v>
      </c>
      <c r="C5" s="9" t="s">
        <v>7</v>
      </c>
      <c r="D5" s="5">
        <v>4.5199999999999996</v>
      </c>
      <c r="E5" s="5">
        <f t="shared" ref="E5:E15" si="3">D5+E4</f>
        <v>8.7199999999999989</v>
      </c>
      <c r="F5" s="5">
        <v>1.7</v>
      </c>
      <c r="G5" s="26">
        <f t="shared" si="0"/>
        <v>0.22599999999999998</v>
      </c>
      <c r="H5" s="26">
        <f>H4-G5</f>
        <v>2.0640000000000001</v>
      </c>
      <c r="I5" t="str">
        <f t="shared" si="1"/>
        <v>επιχωμάτωση</v>
      </c>
      <c r="J5" s="28">
        <f t="shared" si="2"/>
        <v>0.3640000000000001</v>
      </c>
    </row>
    <row r="6" spans="1:10" x14ac:dyDescent="0.3">
      <c r="A6" s="5">
        <v>10</v>
      </c>
      <c r="B6" s="5">
        <v>4</v>
      </c>
      <c r="C6" s="9" t="s">
        <v>49</v>
      </c>
      <c r="D6" s="5">
        <v>12.42</v>
      </c>
      <c r="E6" s="5">
        <f t="shared" si="3"/>
        <v>21.14</v>
      </c>
      <c r="F6" s="5">
        <v>4</v>
      </c>
      <c r="G6" s="26">
        <f t="shared" si="0"/>
        <v>0.621</v>
      </c>
      <c r="H6" s="26">
        <f t="shared" ref="H6:H16" si="4">H5-G6</f>
        <v>1.4430000000000001</v>
      </c>
      <c r="I6" t="str">
        <f t="shared" si="1"/>
        <v>εκσκαφή</v>
      </c>
      <c r="J6" s="28">
        <f t="shared" si="2"/>
        <v>-2.5569999999999999</v>
      </c>
    </row>
    <row r="7" spans="1:10" x14ac:dyDescent="0.3">
      <c r="A7" s="5">
        <v>11</v>
      </c>
      <c r="B7" s="5">
        <v>5</v>
      </c>
      <c r="C7" s="9" t="s">
        <v>50</v>
      </c>
      <c r="D7" s="5">
        <v>3.32</v>
      </c>
      <c r="E7" s="5">
        <f t="shared" si="3"/>
        <v>24.46</v>
      </c>
      <c r="F7" s="5">
        <v>4.7</v>
      </c>
      <c r="G7" s="26">
        <f t="shared" si="0"/>
        <v>0.16600000000000001</v>
      </c>
      <c r="H7" s="26">
        <f t="shared" si="4"/>
        <v>1.2770000000000001</v>
      </c>
      <c r="I7" t="str">
        <f t="shared" si="1"/>
        <v>εκσκαφή</v>
      </c>
      <c r="J7" s="28">
        <f t="shared" si="2"/>
        <v>-3.423</v>
      </c>
    </row>
    <row r="8" spans="1:10" x14ac:dyDescent="0.3">
      <c r="A8" s="5">
        <v>12</v>
      </c>
      <c r="B8" s="5">
        <v>6</v>
      </c>
      <c r="C8" s="9" t="s">
        <v>8</v>
      </c>
      <c r="D8" s="5">
        <v>9</v>
      </c>
      <c r="E8" s="5">
        <f t="shared" si="3"/>
        <v>33.46</v>
      </c>
      <c r="F8" s="5">
        <v>3.7</v>
      </c>
      <c r="G8" s="26">
        <f t="shared" si="0"/>
        <v>0.45</v>
      </c>
      <c r="H8" s="26">
        <f t="shared" si="4"/>
        <v>0.82700000000000018</v>
      </c>
      <c r="I8" t="str">
        <f t="shared" si="1"/>
        <v>εκσκαφή</v>
      </c>
      <c r="J8" s="28">
        <f t="shared" si="2"/>
        <v>-2.8730000000000002</v>
      </c>
    </row>
    <row r="9" spans="1:10" x14ac:dyDescent="0.3">
      <c r="A9" s="5">
        <v>13</v>
      </c>
      <c r="B9" s="23">
        <v>7</v>
      </c>
      <c r="C9" s="24" t="s">
        <v>11</v>
      </c>
      <c r="D9" s="23">
        <v>5.19</v>
      </c>
      <c r="E9" s="23">
        <f t="shared" si="3"/>
        <v>38.65</v>
      </c>
      <c r="F9" s="23">
        <v>3</v>
      </c>
      <c r="G9" s="27">
        <f t="shared" si="0"/>
        <v>0.25950000000000001</v>
      </c>
      <c r="H9" s="27">
        <f t="shared" si="4"/>
        <v>0.56750000000000012</v>
      </c>
      <c r="I9" s="23" t="str">
        <f t="shared" si="1"/>
        <v>εκσκαφή</v>
      </c>
      <c r="J9" s="29">
        <f t="shared" si="2"/>
        <v>-2.4325000000000001</v>
      </c>
    </row>
    <row r="10" spans="1:10" x14ac:dyDescent="0.3">
      <c r="A10" s="5">
        <v>14</v>
      </c>
      <c r="B10" s="5">
        <v>8</v>
      </c>
      <c r="C10" s="9" t="s">
        <v>51</v>
      </c>
      <c r="D10" s="5">
        <v>9.94</v>
      </c>
      <c r="E10" s="5">
        <f t="shared" si="3"/>
        <v>48.589999999999996</v>
      </c>
      <c r="F10" s="5">
        <v>1.2</v>
      </c>
      <c r="G10" s="26">
        <f t="shared" si="0"/>
        <v>0.497</v>
      </c>
      <c r="H10" s="26">
        <f t="shared" si="4"/>
        <v>7.0500000000000118E-2</v>
      </c>
      <c r="I10" t="str">
        <f t="shared" si="1"/>
        <v>εκσκαφή</v>
      </c>
      <c r="J10" s="28">
        <f t="shared" si="2"/>
        <v>-1.1294999999999997</v>
      </c>
    </row>
    <row r="11" spans="1:10" x14ac:dyDescent="0.3">
      <c r="A11" s="5">
        <v>13</v>
      </c>
      <c r="B11" s="23">
        <v>7</v>
      </c>
      <c r="C11" s="24" t="s">
        <v>11</v>
      </c>
      <c r="D11" s="25">
        <f>D9+0.5</f>
        <v>5.69</v>
      </c>
      <c r="E11" s="23">
        <f>E9</f>
        <v>38.65</v>
      </c>
      <c r="F11" s="23">
        <v>3</v>
      </c>
      <c r="G11" s="27">
        <f t="shared" si="0"/>
        <v>0.28450000000000003</v>
      </c>
      <c r="H11" s="27">
        <f>H8-G11</f>
        <v>0.5425000000000002</v>
      </c>
      <c r="I11" s="23" t="str">
        <f t="shared" si="1"/>
        <v>εκσκαφή</v>
      </c>
      <c r="J11" s="29">
        <f t="shared" si="2"/>
        <v>-2.4574999999999996</v>
      </c>
    </row>
    <row r="12" spans="1:10" x14ac:dyDescent="0.3">
      <c r="A12" s="5">
        <v>17</v>
      </c>
      <c r="B12" s="5">
        <v>9</v>
      </c>
      <c r="C12" s="9" t="s">
        <v>16</v>
      </c>
      <c r="D12" s="5">
        <v>13.45</v>
      </c>
      <c r="E12" s="5">
        <f t="shared" si="3"/>
        <v>52.099999999999994</v>
      </c>
      <c r="F12" s="5">
        <v>1.1000000000000001</v>
      </c>
      <c r="G12" s="26">
        <f t="shared" si="0"/>
        <v>0.67249999999999999</v>
      </c>
      <c r="H12" s="26">
        <f>H11+G12</f>
        <v>1.2150000000000003</v>
      </c>
      <c r="I12" t="str">
        <f t="shared" si="1"/>
        <v>επιχωμάτωση</v>
      </c>
      <c r="J12" s="28">
        <f t="shared" si="2"/>
        <v>0.11500000000000021</v>
      </c>
    </row>
    <row r="13" spans="1:10" x14ac:dyDescent="0.3">
      <c r="A13" s="5">
        <v>18</v>
      </c>
      <c r="B13" s="5">
        <v>10</v>
      </c>
      <c r="C13" s="9" t="s">
        <v>52</v>
      </c>
      <c r="D13" s="5">
        <v>8.9</v>
      </c>
      <c r="E13" s="5">
        <f t="shared" si="3"/>
        <v>60.999999999999993</v>
      </c>
      <c r="F13" s="5">
        <v>1.6</v>
      </c>
      <c r="G13" s="26">
        <f t="shared" si="0"/>
        <v>0.44500000000000006</v>
      </c>
      <c r="H13" s="26">
        <f t="shared" si="4"/>
        <v>0.77000000000000024</v>
      </c>
      <c r="I13" t="str">
        <f t="shared" si="1"/>
        <v>εκσκαφή</v>
      </c>
      <c r="J13" s="28">
        <f t="shared" si="2"/>
        <v>-0.82999999999999985</v>
      </c>
    </row>
    <row r="14" spans="1:10" x14ac:dyDescent="0.3">
      <c r="A14" s="5">
        <v>19</v>
      </c>
      <c r="B14" s="5">
        <v>11</v>
      </c>
      <c r="C14" s="9" t="s">
        <v>9</v>
      </c>
      <c r="D14" s="5">
        <v>6.32</v>
      </c>
      <c r="E14" s="5">
        <f t="shared" si="3"/>
        <v>67.319999999999993</v>
      </c>
      <c r="F14" s="5">
        <v>4</v>
      </c>
      <c r="G14" s="26">
        <f t="shared" si="0"/>
        <v>0.31600000000000006</v>
      </c>
      <c r="H14" s="26">
        <f t="shared" si="4"/>
        <v>0.45400000000000018</v>
      </c>
      <c r="I14" t="str">
        <f t="shared" si="1"/>
        <v>εκσκαφή</v>
      </c>
      <c r="J14" s="28">
        <f t="shared" si="2"/>
        <v>-3.5459999999999998</v>
      </c>
    </row>
    <row r="15" spans="1:10" x14ac:dyDescent="0.3">
      <c r="A15" s="5">
        <v>20</v>
      </c>
      <c r="B15" s="5">
        <v>12</v>
      </c>
      <c r="C15" s="9" t="s">
        <v>10</v>
      </c>
      <c r="D15" s="5">
        <v>5.93</v>
      </c>
      <c r="E15" s="5">
        <f t="shared" si="3"/>
        <v>73.25</v>
      </c>
      <c r="F15" s="5">
        <v>1.74</v>
      </c>
      <c r="G15" s="26">
        <f t="shared" si="0"/>
        <v>0.29649999999999999</v>
      </c>
      <c r="H15" s="26">
        <f t="shared" si="4"/>
        <v>0.1575000000000002</v>
      </c>
      <c r="I15" t="str">
        <f t="shared" si="1"/>
        <v>εκσκαφή</v>
      </c>
      <c r="J15" s="28">
        <f t="shared" si="2"/>
        <v>-1.5824999999999998</v>
      </c>
    </row>
    <row r="16" spans="1:10" x14ac:dyDescent="0.3">
      <c r="A16" s="5">
        <v>23</v>
      </c>
      <c r="B16" s="5">
        <v>13</v>
      </c>
      <c r="C16" s="9" t="s">
        <v>21</v>
      </c>
      <c r="D16" s="5">
        <v>5.22</v>
      </c>
      <c r="E16" s="5">
        <f>D16+E15</f>
        <v>78.47</v>
      </c>
      <c r="F16" s="5">
        <v>0</v>
      </c>
      <c r="G16" s="26">
        <f t="shared" si="0"/>
        <v>0.26100000000000001</v>
      </c>
      <c r="H16" s="26">
        <v>0</v>
      </c>
      <c r="I16" t="str">
        <f t="shared" si="1"/>
        <v>επιχωμάτωση</v>
      </c>
      <c r="J16" s="28">
        <f>H16-F16</f>
        <v>0</v>
      </c>
    </row>
    <row r="18" spans="3:5" x14ac:dyDescent="0.3">
      <c r="C18" s="21" t="s">
        <v>55</v>
      </c>
    </row>
    <row r="21" spans="3:5" x14ac:dyDescent="0.3">
      <c r="E21" s="19"/>
    </row>
    <row r="43" spans="6:6" x14ac:dyDescent="0.3">
      <c r="F43" s="20"/>
    </row>
    <row r="44" spans="6:6" x14ac:dyDescent="0.3">
      <c r="F44" s="20"/>
    </row>
    <row r="45" spans="6:6" x14ac:dyDescent="0.3">
      <c r="F45" s="20"/>
    </row>
    <row r="46" spans="6:6" x14ac:dyDescent="0.3">
      <c r="F46" s="20"/>
    </row>
    <row r="47" spans="6:6" x14ac:dyDescent="0.3">
      <c r="F47" s="20"/>
    </row>
    <row r="48" spans="6:6" x14ac:dyDescent="0.3">
      <c r="F48" s="20"/>
    </row>
    <row r="49" spans="6:6" x14ac:dyDescent="0.3">
      <c r="F49" s="20"/>
    </row>
    <row r="50" spans="6:6" x14ac:dyDescent="0.3">
      <c r="F50" s="20"/>
    </row>
  </sheetData>
  <mergeCells count="10">
    <mergeCell ref="I1:I2"/>
    <mergeCell ref="J1:J2"/>
    <mergeCell ref="G1:G2"/>
    <mergeCell ref="H1:H2"/>
    <mergeCell ref="C1:C2"/>
    <mergeCell ref="A1:A2"/>
    <mergeCell ref="B1:B2"/>
    <mergeCell ref="D1:D2"/>
    <mergeCell ref="E1:E2"/>
    <mergeCell ref="F1:F2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Κάτοψη</vt:lpstr>
      <vt:lpstr>Υδραυλικη Μηκοτομή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2022-12-12T16:23:45Z</dcterms:created>
  <dcterms:modified xsi:type="dcterms:W3CDTF">2023-01-12T19:18:20Z</dcterms:modified>
</cp:coreProperties>
</file>