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Υδραυλικα Εργα\"/>
    </mc:Choice>
  </mc:AlternateContent>
  <bookViews>
    <workbookView xWindow="0" yWindow="0" windowWidth="2370" windowHeight="0" activeTab="1"/>
  </bookViews>
  <sheets>
    <sheet name="Φύλλο1" sheetId="1" r:id="rId1"/>
    <sheet name="Φύλλο2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3" i="1" l="1"/>
  <c r="G3" i="1" l="1"/>
  <c r="E3" i="1"/>
  <c r="E4" i="1" l="1"/>
  <c r="G359" i="1" l="1"/>
  <c r="G358" i="1"/>
  <c r="G357" i="1"/>
  <c r="G356" i="1"/>
  <c r="G352" i="1"/>
  <c r="G351" i="1"/>
  <c r="G350" i="1"/>
  <c r="G349" i="1"/>
  <c r="G345" i="1"/>
  <c r="G344" i="1"/>
  <c r="G343" i="1"/>
  <c r="G342" i="1"/>
  <c r="G341" i="1"/>
  <c r="G337" i="1"/>
  <c r="G336" i="1"/>
  <c r="G335" i="1"/>
  <c r="G334" i="1"/>
  <c r="G333" i="1"/>
  <c r="G329" i="1"/>
  <c r="G328" i="1"/>
  <c r="G327" i="1"/>
  <c r="G326" i="1"/>
  <c r="G322" i="1"/>
  <c r="G321" i="1"/>
  <c r="G320" i="1"/>
  <c r="G319" i="1"/>
  <c r="G315" i="1"/>
  <c r="G314" i="1"/>
  <c r="G313" i="1"/>
  <c r="G312" i="1"/>
  <c r="G311" i="1"/>
  <c r="G307" i="1"/>
  <c r="G306" i="1"/>
  <c r="G305" i="1"/>
  <c r="G304" i="1"/>
  <c r="G303" i="1"/>
  <c r="G299" i="1" l="1"/>
  <c r="G298" i="1"/>
  <c r="G297" i="1"/>
  <c r="G296" i="1"/>
  <c r="G292" i="1"/>
  <c r="G291" i="1"/>
  <c r="G290" i="1"/>
  <c r="G289" i="1"/>
  <c r="G285" i="1"/>
  <c r="G284" i="1"/>
  <c r="G283" i="1"/>
  <c r="G282" i="1"/>
  <c r="G281" i="1"/>
  <c r="G277" i="1"/>
  <c r="G276" i="1"/>
  <c r="G275" i="1"/>
  <c r="G274" i="1"/>
  <c r="G273" i="1"/>
  <c r="G269" i="1"/>
  <c r="G268" i="1"/>
  <c r="G267" i="1"/>
  <c r="G266" i="1"/>
  <c r="G262" i="1"/>
  <c r="G261" i="1"/>
  <c r="G260" i="1"/>
  <c r="G259" i="1"/>
  <c r="G255" i="1"/>
  <c r="G254" i="1"/>
  <c r="G253" i="1"/>
  <c r="G252" i="1"/>
  <c r="G251" i="1"/>
  <c r="G247" i="1"/>
  <c r="G246" i="1"/>
  <c r="G245" i="1"/>
  <c r="G244" i="1"/>
  <c r="G243" i="1"/>
  <c r="G239" i="1"/>
  <c r="G238" i="1"/>
  <c r="G237" i="1"/>
  <c r="G236" i="1"/>
  <c r="G232" i="1"/>
  <c r="G231" i="1"/>
  <c r="G230" i="1"/>
  <c r="G229" i="1"/>
  <c r="G225" i="1"/>
  <c r="G224" i="1"/>
  <c r="G223" i="1"/>
  <c r="G222" i="1"/>
  <c r="G221" i="1"/>
  <c r="G217" i="1"/>
  <c r="G216" i="1"/>
  <c r="G215" i="1"/>
  <c r="G214" i="1"/>
  <c r="G213" i="1"/>
  <c r="G209" i="1"/>
  <c r="G208" i="1"/>
  <c r="G207" i="1"/>
  <c r="G206" i="1"/>
  <c r="G202" i="1"/>
  <c r="G201" i="1"/>
  <c r="G200" i="1"/>
  <c r="G199" i="1"/>
  <c r="G195" i="1"/>
  <c r="G194" i="1"/>
  <c r="G193" i="1"/>
  <c r="G192" i="1"/>
  <c r="G191" i="1"/>
  <c r="G187" i="1"/>
  <c r="G186" i="1"/>
  <c r="G185" i="1"/>
  <c r="G184" i="1"/>
  <c r="G183" i="1"/>
  <c r="G179" i="1"/>
  <c r="G178" i="1"/>
  <c r="G177" i="1"/>
  <c r="G176" i="1"/>
  <c r="G172" i="1"/>
  <c r="G171" i="1"/>
  <c r="G170" i="1"/>
  <c r="G169" i="1"/>
  <c r="G165" i="1"/>
  <c r="G164" i="1"/>
  <c r="G163" i="1"/>
  <c r="G162" i="1"/>
  <c r="G161" i="1"/>
  <c r="G157" i="1"/>
  <c r="G156" i="1"/>
  <c r="G155" i="1"/>
  <c r="G154" i="1"/>
  <c r="G153" i="1"/>
  <c r="G149" i="1"/>
  <c r="G148" i="1"/>
  <c r="G147" i="1"/>
  <c r="G146" i="1"/>
  <c r="G142" i="1"/>
  <c r="G141" i="1"/>
  <c r="G140" i="1"/>
  <c r="G139" i="1"/>
  <c r="G135" i="1"/>
  <c r="G134" i="1"/>
  <c r="G133" i="1"/>
  <c r="G132" i="1"/>
  <c r="G131" i="1"/>
  <c r="G127" i="1"/>
  <c r="G126" i="1"/>
  <c r="G125" i="1"/>
  <c r="G124" i="1"/>
  <c r="G123" i="1"/>
  <c r="G119" i="1"/>
  <c r="G118" i="1"/>
  <c r="G117" i="1"/>
  <c r="G116" i="1"/>
  <c r="G112" i="1"/>
  <c r="G111" i="1"/>
  <c r="G110" i="1"/>
  <c r="G109" i="1"/>
  <c r="G105" i="1"/>
  <c r="G104" i="1"/>
  <c r="G103" i="1"/>
  <c r="G102" i="1"/>
  <c r="G101" i="1"/>
  <c r="G97" i="1"/>
  <c r="G96" i="1"/>
  <c r="G95" i="1"/>
  <c r="G94" i="1"/>
  <c r="G93" i="1"/>
  <c r="G89" i="1"/>
  <c r="G88" i="1"/>
  <c r="G87" i="1"/>
  <c r="G86" i="1"/>
  <c r="G82" i="1"/>
  <c r="G81" i="1"/>
  <c r="G80" i="1"/>
  <c r="G79" i="1"/>
  <c r="G75" i="1"/>
  <c r="G74" i="1"/>
  <c r="G73" i="1"/>
  <c r="G72" i="1"/>
  <c r="G71" i="1"/>
  <c r="G67" i="1"/>
  <c r="G66" i="1"/>
  <c r="G65" i="1"/>
  <c r="G64" i="1"/>
  <c r="G63" i="1"/>
  <c r="G59" i="1"/>
  <c r="G58" i="1"/>
  <c r="G57" i="1"/>
  <c r="G56" i="1"/>
  <c r="G52" i="1"/>
  <c r="G51" i="1"/>
  <c r="G50" i="1"/>
  <c r="G49" i="1"/>
  <c r="G45" i="1"/>
  <c r="G44" i="1"/>
  <c r="G43" i="1"/>
  <c r="G42" i="1"/>
  <c r="G41" i="1"/>
  <c r="G37" i="1"/>
  <c r="G36" i="1"/>
  <c r="G35" i="1"/>
  <c r="G34" i="1"/>
  <c r="G33" i="1"/>
  <c r="G27" i="1"/>
  <c r="G28" i="1"/>
  <c r="G29" i="1"/>
  <c r="G26" i="1"/>
  <c r="E27" i="1"/>
  <c r="E28" i="1"/>
  <c r="E29" i="1"/>
  <c r="E26" i="1"/>
  <c r="E20" i="1"/>
  <c r="E21" i="1"/>
  <c r="E22" i="1"/>
  <c r="G20" i="1"/>
  <c r="G21" i="1"/>
  <c r="G22" i="1"/>
  <c r="G19" i="1"/>
  <c r="E19" i="1"/>
  <c r="G12" i="1"/>
  <c r="G13" i="1"/>
  <c r="G14" i="1"/>
  <c r="G15" i="1"/>
  <c r="G11" i="1"/>
  <c r="E12" i="1"/>
  <c r="E13" i="1"/>
  <c r="E14" i="1"/>
  <c r="E15" i="1"/>
  <c r="E11" i="1"/>
  <c r="E5" i="1"/>
  <c r="E6" i="1"/>
  <c r="E7" i="1"/>
  <c r="G4" i="1"/>
  <c r="G5" i="1"/>
  <c r="G6" i="1"/>
  <c r="G7" i="1"/>
  <c r="H3" i="1" l="1"/>
  <c r="I3" i="1" s="1"/>
  <c r="H4" i="1"/>
  <c r="I4" i="1" s="1"/>
  <c r="J4" i="1" s="1"/>
  <c r="H5" i="1"/>
  <c r="I5" i="1" s="1"/>
  <c r="J5" i="1" s="1"/>
  <c r="H6" i="1"/>
  <c r="I6" i="1" s="1"/>
  <c r="J6" i="1" s="1"/>
  <c r="H7" i="1"/>
  <c r="I7" i="1" s="1"/>
  <c r="J7" i="1" s="1"/>
  <c r="H11" i="1"/>
  <c r="I11" i="1" s="1"/>
  <c r="J11" i="1" s="1"/>
  <c r="H12" i="1"/>
  <c r="I12" i="1" s="1"/>
  <c r="J12" i="1" s="1"/>
  <c r="H13" i="1"/>
  <c r="I13" i="1" s="1"/>
  <c r="J13" i="1" s="1"/>
  <c r="H14" i="1"/>
  <c r="I14" i="1" s="1"/>
  <c r="J14" i="1" s="1"/>
  <c r="H15" i="1"/>
  <c r="I15" i="1" s="1"/>
  <c r="J15" i="1" s="1"/>
  <c r="H19" i="1"/>
  <c r="I19" i="1" s="1"/>
  <c r="J19" i="1" s="1"/>
  <c r="H20" i="1"/>
  <c r="I20" i="1" s="1"/>
  <c r="J20" i="1" s="1"/>
  <c r="H21" i="1"/>
  <c r="I21" i="1" s="1"/>
  <c r="J21" i="1" s="1"/>
  <c r="H22" i="1"/>
  <c r="I22" i="1" s="1"/>
  <c r="J22" i="1" s="1"/>
  <c r="H26" i="1"/>
  <c r="I26" i="1" s="1"/>
  <c r="H27" i="1"/>
  <c r="H28" i="1"/>
  <c r="H29" i="1"/>
  <c r="I27" i="1" l="1"/>
  <c r="J27" i="1" s="1"/>
  <c r="I28" i="1"/>
  <c r="I29" i="1"/>
  <c r="J29" i="1" s="1"/>
  <c r="J3" i="1"/>
  <c r="J8" i="1" s="1"/>
  <c r="I8" i="1"/>
  <c r="J16" i="1"/>
  <c r="J23" i="1"/>
  <c r="J26" i="1"/>
  <c r="I16" i="1"/>
  <c r="I23" i="1"/>
  <c r="I30" i="1" l="1"/>
  <c r="J28" i="1"/>
  <c r="M23" i="1"/>
  <c r="J30" i="1"/>
  <c r="M8" i="1"/>
  <c r="M16" i="1"/>
  <c r="D44" i="1" l="1"/>
  <c r="D41" i="1"/>
  <c r="D49" i="1"/>
  <c r="D34" i="1"/>
  <c r="M30" i="1"/>
  <c r="D58" i="1" s="1"/>
  <c r="D43" i="1"/>
  <c r="D42" i="1"/>
  <c r="D45" i="1"/>
  <c r="D51" i="1"/>
  <c r="D50" i="1"/>
  <c r="D37" i="1"/>
  <c r="D35" i="1"/>
  <c r="D52" i="1" l="1"/>
  <c r="E52" i="1" s="1"/>
  <c r="H52" i="1" s="1"/>
  <c r="I52" i="1" s="1"/>
  <c r="J52" i="1" s="1"/>
  <c r="D36" i="1"/>
  <c r="E36" i="1" s="1"/>
  <c r="H36" i="1" s="1"/>
  <c r="D59" i="1"/>
  <c r="E59" i="1" s="1"/>
  <c r="H59" i="1" s="1"/>
  <c r="I59" i="1" s="1"/>
  <c r="J59" i="1" s="1"/>
  <c r="O18" i="1"/>
  <c r="D56" i="1"/>
  <c r="D57" i="1"/>
  <c r="E57" i="1" s="1"/>
  <c r="H57" i="1" s="1"/>
  <c r="I57" i="1" s="1"/>
  <c r="J57" i="1" s="1"/>
  <c r="E37" i="1"/>
  <c r="H37" i="1" s="1"/>
  <c r="I37" i="1" s="1"/>
  <c r="J37" i="1" s="1"/>
  <c r="E45" i="1"/>
  <c r="H45" i="1" s="1"/>
  <c r="I45" i="1" s="1"/>
  <c r="J45" i="1" s="1"/>
  <c r="E50" i="1"/>
  <c r="H50" i="1" s="1"/>
  <c r="I50" i="1" s="1"/>
  <c r="J50" i="1" s="1"/>
  <c r="E42" i="1"/>
  <c r="H42" i="1" s="1"/>
  <c r="I42" i="1" s="1"/>
  <c r="J42" i="1" s="1"/>
  <c r="E56" i="1"/>
  <c r="H56" i="1" s="1"/>
  <c r="I56" i="1" s="1"/>
  <c r="E35" i="1"/>
  <c r="H35" i="1" s="1"/>
  <c r="E34" i="1"/>
  <c r="H34" i="1" s="1"/>
  <c r="E51" i="1"/>
  <c r="H51" i="1" s="1"/>
  <c r="I51" i="1" s="1"/>
  <c r="J51" i="1" s="1"/>
  <c r="E43" i="1"/>
  <c r="H43" i="1" s="1"/>
  <c r="I43" i="1" s="1"/>
  <c r="J43" i="1" s="1"/>
  <c r="E33" i="1"/>
  <c r="H33" i="1" s="1"/>
  <c r="I33" i="1" s="1"/>
  <c r="E49" i="1"/>
  <c r="H49" i="1" s="1"/>
  <c r="I49" i="1" s="1"/>
  <c r="E41" i="1"/>
  <c r="H41" i="1" s="1"/>
  <c r="I41" i="1" s="1"/>
  <c r="E44" i="1"/>
  <c r="H44" i="1" s="1"/>
  <c r="I44" i="1" s="1"/>
  <c r="J44" i="1" s="1"/>
  <c r="E58" i="1"/>
  <c r="H58" i="1" s="1"/>
  <c r="I58" i="1" s="1"/>
  <c r="J58" i="1" s="1"/>
  <c r="I34" i="1" l="1"/>
  <c r="J34" i="1" s="1"/>
  <c r="I35" i="1"/>
  <c r="J35" i="1" s="1"/>
  <c r="J41" i="1"/>
  <c r="J46" i="1" s="1"/>
  <c r="I46" i="1"/>
  <c r="J33" i="1"/>
  <c r="I53" i="1"/>
  <c r="J49" i="1"/>
  <c r="J53" i="1" s="1"/>
  <c r="I36" i="1"/>
  <c r="J36" i="1" s="1"/>
  <c r="J56" i="1"/>
  <c r="J60" i="1" s="1"/>
  <c r="I60" i="1"/>
  <c r="M60" i="1" l="1"/>
  <c r="D88" i="1" s="1"/>
  <c r="M46" i="1"/>
  <c r="D73" i="1" s="1"/>
  <c r="J38" i="1"/>
  <c r="I38" i="1"/>
  <c r="D89" i="1"/>
  <c r="M53" i="1"/>
  <c r="D71" i="1" l="1"/>
  <c r="E71" i="1" s="1"/>
  <c r="H71" i="1" s="1"/>
  <c r="I71" i="1" s="1"/>
  <c r="M38" i="1"/>
  <c r="D86" i="1" s="1"/>
  <c r="E86" i="1" s="1"/>
  <c r="H86" i="1" s="1"/>
  <c r="I86" i="1" s="1"/>
  <c r="D72" i="1"/>
  <c r="E72" i="1" s="1"/>
  <c r="H72" i="1" s="1"/>
  <c r="I72" i="1" s="1"/>
  <c r="J72" i="1" s="1"/>
  <c r="D80" i="1"/>
  <c r="D81" i="1"/>
  <c r="D82" i="1"/>
  <c r="E89" i="1"/>
  <c r="H89" i="1" s="1"/>
  <c r="I89" i="1" s="1"/>
  <c r="J89" i="1" s="1"/>
  <c r="D74" i="1"/>
  <c r="D87" i="1"/>
  <c r="D64" i="1"/>
  <c r="E73" i="1"/>
  <c r="H73" i="1" s="1"/>
  <c r="I73" i="1" s="1"/>
  <c r="J73" i="1" s="1"/>
  <c r="E88" i="1"/>
  <c r="H88" i="1" s="1"/>
  <c r="I88" i="1" s="1"/>
  <c r="J88" i="1" s="1"/>
  <c r="D67" i="1" l="1"/>
  <c r="E67" i="1" s="1"/>
  <c r="H67" i="1" s="1"/>
  <c r="I67" i="1" s="1"/>
  <c r="J67" i="1" s="1"/>
  <c r="D63" i="1"/>
  <c r="E63" i="1" s="1"/>
  <c r="H63" i="1" s="1"/>
  <c r="I63" i="1" s="1"/>
  <c r="D65" i="1"/>
  <c r="E65" i="1" s="1"/>
  <c r="H65" i="1" s="1"/>
  <c r="I65" i="1" s="1"/>
  <c r="J65" i="1" s="1"/>
  <c r="D79" i="1"/>
  <c r="E79" i="1" s="1"/>
  <c r="H79" i="1" s="1"/>
  <c r="I79" i="1" s="1"/>
  <c r="D75" i="1"/>
  <c r="E75" i="1" s="1"/>
  <c r="H75" i="1" s="1"/>
  <c r="I75" i="1" s="1"/>
  <c r="J75" i="1" s="1"/>
  <c r="D66" i="1"/>
  <c r="E66" i="1" s="1"/>
  <c r="H66" i="1" s="1"/>
  <c r="I66" i="1" s="1"/>
  <c r="J66" i="1" s="1"/>
  <c r="O48" i="1"/>
  <c r="J71" i="1"/>
  <c r="E74" i="1"/>
  <c r="H74" i="1" s="1"/>
  <c r="I74" i="1" s="1"/>
  <c r="J74" i="1" s="1"/>
  <c r="E82" i="1"/>
  <c r="H82" i="1" s="1"/>
  <c r="I82" i="1" s="1"/>
  <c r="J82" i="1" s="1"/>
  <c r="E64" i="1"/>
  <c r="H64" i="1" s="1"/>
  <c r="I64" i="1" s="1"/>
  <c r="J64" i="1" s="1"/>
  <c r="E87" i="1"/>
  <c r="H87" i="1" s="1"/>
  <c r="I87" i="1" s="1"/>
  <c r="J87" i="1" s="1"/>
  <c r="E81" i="1"/>
  <c r="H81" i="1" s="1"/>
  <c r="I81" i="1" s="1"/>
  <c r="J81" i="1" s="1"/>
  <c r="J86" i="1"/>
  <c r="E80" i="1"/>
  <c r="H80" i="1" s="1"/>
  <c r="I80" i="1" s="1"/>
  <c r="J80" i="1" s="1"/>
  <c r="J90" i="1" l="1"/>
  <c r="I90" i="1"/>
  <c r="J79" i="1"/>
  <c r="J83" i="1" s="1"/>
  <c r="I83" i="1"/>
  <c r="J63" i="1"/>
  <c r="J68" i="1" s="1"/>
  <c r="I68" i="1"/>
  <c r="I76" i="1"/>
  <c r="J76" i="1"/>
  <c r="M83" i="1" l="1"/>
  <c r="D111" i="1" s="1"/>
  <c r="M90" i="1"/>
  <c r="D119" i="1" s="1"/>
  <c r="M68" i="1"/>
  <c r="M76" i="1"/>
  <c r="D112" i="1" l="1"/>
  <c r="E112" i="1" s="1"/>
  <c r="H112" i="1" s="1"/>
  <c r="I112" i="1" s="1"/>
  <c r="J112" i="1" s="1"/>
  <c r="D118" i="1"/>
  <c r="E118" i="1" s="1"/>
  <c r="H118" i="1" s="1"/>
  <c r="I118" i="1" s="1"/>
  <c r="J118" i="1" s="1"/>
  <c r="D117" i="1"/>
  <c r="E117" i="1" s="1"/>
  <c r="H117" i="1" s="1"/>
  <c r="I117" i="1" s="1"/>
  <c r="J117" i="1" s="1"/>
  <c r="D95" i="1"/>
  <c r="E95" i="1" s="1"/>
  <c r="H95" i="1" s="1"/>
  <c r="I95" i="1" s="1"/>
  <c r="J95" i="1" s="1"/>
  <c r="D93" i="1"/>
  <c r="E93" i="1" s="1"/>
  <c r="H93" i="1" s="1"/>
  <c r="I93" i="1" s="1"/>
  <c r="D97" i="1"/>
  <c r="E97" i="1" s="1"/>
  <c r="H97" i="1" s="1"/>
  <c r="I97" i="1" s="1"/>
  <c r="J97" i="1" s="1"/>
  <c r="D94" i="1"/>
  <c r="E94" i="1" s="1"/>
  <c r="H94" i="1" s="1"/>
  <c r="I94" i="1" s="1"/>
  <c r="J94" i="1" s="1"/>
  <c r="D116" i="1"/>
  <c r="E116" i="1" s="1"/>
  <c r="H116" i="1" s="1"/>
  <c r="I116" i="1" s="1"/>
  <c r="D96" i="1"/>
  <c r="E96" i="1" s="1"/>
  <c r="H96" i="1" s="1"/>
  <c r="I96" i="1" s="1"/>
  <c r="J96" i="1" s="1"/>
  <c r="D109" i="1"/>
  <c r="E109" i="1" s="1"/>
  <c r="H109" i="1" s="1"/>
  <c r="I109" i="1" s="1"/>
  <c r="E119" i="1"/>
  <c r="H119" i="1" s="1"/>
  <c r="I119" i="1" s="1"/>
  <c r="J119" i="1" s="1"/>
  <c r="O78" i="1"/>
  <c r="D102" i="1"/>
  <c r="D103" i="1"/>
  <c r="D101" i="1"/>
  <c r="D105" i="1"/>
  <c r="D104" i="1"/>
  <c r="D110" i="1"/>
  <c r="E111" i="1"/>
  <c r="H111" i="1" s="1"/>
  <c r="I111" i="1" s="1"/>
  <c r="J111" i="1" s="1"/>
  <c r="E101" i="1" l="1"/>
  <c r="H101" i="1" s="1"/>
  <c r="I101" i="1" s="1"/>
  <c r="E103" i="1"/>
  <c r="H103" i="1" s="1"/>
  <c r="I103" i="1" s="1"/>
  <c r="J103" i="1" s="1"/>
  <c r="I120" i="1"/>
  <c r="J116" i="1"/>
  <c r="J120" i="1" s="1"/>
  <c r="E104" i="1"/>
  <c r="H104" i="1" s="1"/>
  <c r="I104" i="1" s="1"/>
  <c r="J104" i="1" s="1"/>
  <c r="E102" i="1"/>
  <c r="H102" i="1" s="1"/>
  <c r="I102" i="1" s="1"/>
  <c r="J102" i="1" s="1"/>
  <c r="E110" i="1"/>
  <c r="H110" i="1" s="1"/>
  <c r="I110" i="1" s="1"/>
  <c r="J110" i="1" s="1"/>
  <c r="E105" i="1"/>
  <c r="H105" i="1" s="1"/>
  <c r="I105" i="1" s="1"/>
  <c r="J105" i="1" s="1"/>
  <c r="J109" i="1"/>
  <c r="I98" i="1"/>
  <c r="J93" i="1"/>
  <c r="J98" i="1" s="1"/>
  <c r="J113" i="1" l="1"/>
  <c r="I113" i="1"/>
  <c r="I106" i="1"/>
  <c r="J101" i="1"/>
  <c r="J106" i="1" s="1"/>
  <c r="M98" i="1"/>
  <c r="M120" i="1"/>
  <c r="M113" i="1" l="1"/>
  <c r="D141" i="1" s="1"/>
  <c r="D127" i="1"/>
  <c r="D126" i="1"/>
  <c r="D123" i="1"/>
  <c r="M106" i="1"/>
  <c r="D124" i="1" s="1"/>
  <c r="D148" i="1"/>
  <c r="D146" i="1"/>
  <c r="D149" i="1"/>
  <c r="D147" i="1"/>
  <c r="D142" i="1" l="1"/>
  <c r="E142" i="1" s="1"/>
  <c r="H142" i="1" s="1"/>
  <c r="I142" i="1" s="1"/>
  <c r="J142" i="1" s="1"/>
  <c r="D140" i="1"/>
  <c r="D139" i="1"/>
  <c r="E139" i="1" s="1"/>
  <c r="H139" i="1" s="1"/>
  <c r="I139" i="1" s="1"/>
  <c r="D125" i="1"/>
  <c r="E125" i="1" s="1"/>
  <c r="H125" i="1" s="1"/>
  <c r="I125" i="1" s="1"/>
  <c r="J125" i="1" s="1"/>
  <c r="E141" i="1"/>
  <c r="H141" i="1" s="1"/>
  <c r="I141" i="1" s="1"/>
  <c r="J141" i="1" s="1"/>
  <c r="E140" i="1"/>
  <c r="H140" i="1" s="1"/>
  <c r="I140" i="1" s="1"/>
  <c r="J140" i="1" s="1"/>
  <c r="D131" i="1"/>
  <c r="D135" i="1"/>
  <c r="D132" i="1"/>
  <c r="D133" i="1"/>
  <c r="D134" i="1"/>
  <c r="E149" i="1"/>
  <c r="H149" i="1" s="1"/>
  <c r="I149" i="1" s="1"/>
  <c r="J149" i="1" s="1"/>
  <c r="E123" i="1"/>
  <c r="H123" i="1" s="1"/>
  <c r="I123" i="1" s="1"/>
  <c r="E127" i="1"/>
  <c r="H127" i="1" s="1"/>
  <c r="I127" i="1" s="1"/>
  <c r="J127" i="1" s="1"/>
  <c r="E148" i="1"/>
  <c r="H148" i="1" s="1"/>
  <c r="I148" i="1" s="1"/>
  <c r="J148" i="1" s="1"/>
  <c r="E124" i="1"/>
  <c r="H124" i="1" s="1"/>
  <c r="I124" i="1" s="1"/>
  <c r="J124" i="1" s="1"/>
  <c r="E147" i="1"/>
  <c r="H147" i="1" s="1"/>
  <c r="I147" i="1" s="1"/>
  <c r="J147" i="1" s="1"/>
  <c r="E126" i="1"/>
  <c r="H126" i="1" s="1"/>
  <c r="I126" i="1" s="1"/>
  <c r="J126" i="1" s="1"/>
  <c r="E146" i="1"/>
  <c r="H146" i="1" s="1"/>
  <c r="I146" i="1" s="1"/>
  <c r="O108" i="1"/>
  <c r="I150" i="1" l="1"/>
  <c r="J146" i="1"/>
  <c r="J150" i="1" s="1"/>
  <c r="E133" i="1"/>
  <c r="H133" i="1" s="1"/>
  <c r="I133" i="1" s="1"/>
  <c r="J133" i="1" s="1"/>
  <c r="J139" i="1"/>
  <c r="J143" i="1" s="1"/>
  <c r="I143" i="1"/>
  <c r="E132" i="1"/>
  <c r="H132" i="1" s="1"/>
  <c r="I132" i="1" s="1"/>
  <c r="J132" i="1" s="1"/>
  <c r="J123" i="1"/>
  <c r="J128" i="1" s="1"/>
  <c r="I128" i="1"/>
  <c r="E135" i="1"/>
  <c r="H135" i="1" s="1"/>
  <c r="I135" i="1" s="1"/>
  <c r="J135" i="1" s="1"/>
  <c r="E134" i="1"/>
  <c r="H134" i="1" s="1"/>
  <c r="I134" i="1" s="1"/>
  <c r="J134" i="1" s="1"/>
  <c r="E131" i="1"/>
  <c r="H131" i="1" s="1"/>
  <c r="I131" i="1" s="1"/>
  <c r="M128" i="1" l="1"/>
  <c r="D153" i="1" s="1"/>
  <c r="M143" i="1"/>
  <c r="D171" i="1" s="1"/>
  <c r="I136" i="1"/>
  <c r="J131" i="1"/>
  <c r="J136" i="1" s="1"/>
  <c r="M150" i="1"/>
  <c r="D156" i="1" s="1"/>
  <c r="D157" i="1" l="1"/>
  <c r="D169" i="1"/>
  <c r="D155" i="1"/>
  <c r="E155" i="1" s="1"/>
  <c r="H155" i="1" s="1"/>
  <c r="I155" i="1" s="1"/>
  <c r="J155" i="1" s="1"/>
  <c r="D172" i="1"/>
  <c r="E172" i="1" s="1"/>
  <c r="H172" i="1" s="1"/>
  <c r="I172" i="1" s="1"/>
  <c r="J172" i="1" s="1"/>
  <c r="E156" i="1"/>
  <c r="H156" i="1" s="1"/>
  <c r="I156" i="1" s="1"/>
  <c r="J156" i="1" s="1"/>
  <c r="E169" i="1"/>
  <c r="H169" i="1" s="1"/>
  <c r="I169" i="1" s="1"/>
  <c r="E157" i="1"/>
  <c r="H157" i="1" s="1"/>
  <c r="I157" i="1" s="1"/>
  <c r="J157" i="1" s="1"/>
  <c r="E153" i="1"/>
  <c r="H153" i="1" s="1"/>
  <c r="I153" i="1" s="1"/>
  <c r="D179" i="1"/>
  <c r="D176" i="1"/>
  <c r="D178" i="1"/>
  <c r="D177" i="1"/>
  <c r="E171" i="1"/>
  <c r="H171" i="1" s="1"/>
  <c r="I171" i="1" s="1"/>
  <c r="J171" i="1" s="1"/>
  <c r="M136" i="1"/>
  <c r="E177" i="1" l="1"/>
  <c r="H177" i="1" s="1"/>
  <c r="I177" i="1" s="1"/>
  <c r="J177" i="1" s="1"/>
  <c r="D164" i="1"/>
  <c r="D165" i="1"/>
  <c r="D161" i="1"/>
  <c r="D163" i="1"/>
  <c r="D162" i="1"/>
  <c r="D154" i="1"/>
  <c r="D170" i="1"/>
  <c r="O138" i="1"/>
  <c r="E176" i="1"/>
  <c r="H176" i="1" s="1"/>
  <c r="I176" i="1" s="1"/>
  <c r="J153" i="1"/>
  <c r="J169" i="1"/>
  <c r="E178" i="1"/>
  <c r="H178" i="1" s="1"/>
  <c r="I178" i="1" s="1"/>
  <c r="J178" i="1" s="1"/>
  <c r="E179" i="1"/>
  <c r="H179" i="1" s="1"/>
  <c r="I179" i="1" s="1"/>
  <c r="J179" i="1" s="1"/>
  <c r="E154" i="1" l="1"/>
  <c r="H154" i="1" s="1"/>
  <c r="I154" i="1" s="1"/>
  <c r="E165" i="1"/>
  <c r="H165" i="1" s="1"/>
  <c r="I165" i="1" s="1"/>
  <c r="J165" i="1" s="1"/>
  <c r="I180" i="1"/>
  <c r="J176" i="1"/>
  <c r="J180" i="1" s="1"/>
  <c r="E162" i="1"/>
  <c r="H162" i="1" s="1"/>
  <c r="I162" i="1" s="1"/>
  <c r="J162" i="1" s="1"/>
  <c r="E164" i="1"/>
  <c r="H164" i="1" s="1"/>
  <c r="I164" i="1" s="1"/>
  <c r="J164" i="1" s="1"/>
  <c r="E163" i="1"/>
  <c r="H163" i="1" s="1"/>
  <c r="I163" i="1" s="1"/>
  <c r="J163" i="1" s="1"/>
  <c r="E170" i="1"/>
  <c r="H170" i="1" s="1"/>
  <c r="I170" i="1" s="1"/>
  <c r="E161" i="1"/>
  <c r="H161" i="1" s="1"/>
  <c r="I161" i="1" s="1"/>
  <c r="J161" i="1" l="1"/>
  <c r="J166" i="1" s="1"/>
  <c r="I166" i="1"/>
  <c r="J170" i="1"/>
  <c r="J173" i="1" s="1"/>
  <c r="I173" i="1"/>
  <c r="M180" i="1"/>
  <c r="J154" i="1"/>
  <c r="J158" i="1" s="1"/>
  <c r="I158" i="1"/>
  <c r="M173" i="1" l="1"/>
  <c r="M166" i="1"/>
  <c r="D193" i="1" s="1"/>
  <c r="M158" i="1"/>
  <c r="D206" i="1" s="1"/>
  <c r="D208" i="1"/>
  <c r="D209" i="1"/>
  <c r="D191" i="1" l="1"/>
  <c r="D192" i="1"/>
  <c r="D200" i="1"/>
  <c r="E200" i="1" s="1"/>
  <c r="H200" i="1" s="1"/>
  <c r="I200" i="1" s="1"/>
  <c r="J200" i="1" s="1"/>
  <c r="D195" i="1"/>
  <c r="E195" i="1" s="1"/>
  <c r="H195" i="1" s="1"/>
  <c r="I195" i="1" s="1"/>
  <c r="J195" i="1" s="1"/>
  <c r="D207" i="1"/>
  <c r="E207" i="1" s="1"/>
  <c r="H207" i="1" s="1"/>
  <c r="I207" i="1" s="1"/>
  <c r="J207" i="1" s="1"/>
  <c r="D199" i="1"/>
  <c r="E199" i="1" s="1"/>
  <c r="H199" i="1" s="1"/>
  <c r="I199" i="1" s="1"/>
  <c r="D194" i="1"/>
  <c r="E194" i="1" s="1"/>
  <c r="H194" i="1" s="1"/>
  <c r="I194" i="1" s="1"/>
  <c r="J194" i="1" s="1"/>
  <c r="D202" i="1"/>
  <c r="E202" i="1" s="1"/>
  <c r="H202" i="1" s="1"/>
  <c r="I202" i="1" s="1"/>
  <c r="J202" i="1" s="1"/>
  <c r="D201" i="1"/>
  <c r="E201" i="1" s="1"/>
  <c r="H201" i="1" s="1"/>
  <c r="I201" i="1" s="1"/>
  <c r="J201" i="1" s="1"/>
  <c r="E208" i="1"/>
  <c r="H208" i="1" s="1"/>
  <c r="I208" i="1" s="1"/>
  <c r="J208" i="1" s="1"/>
  <c r="E191" i="1"/>
  <c r="H191" i="1" s="1"/>
  <c r="I191" i="1" s="1"/>
  <c r="E193" i="1"/>
  <c r="H193" i="1" s="1"/>
  <c r="I193" i="1" s="1"/>
  <c r="J193" i="1" s="1"/>
  <c r="E206" i="1"/>
  <c r="H206" i="1" s="1"/>
  <c r="I206" i="1" s="1"/>
  <c r="E192" i="1"/>
  <c r="H192" i="1" s="1"/>
  <c r="I192" i="1" s="1"/>
  <c r="J192" i="1" s="1"/>
  <c r="E209" i="1"/>
  <c r="H209" i="1" s="1"/>
  <c r="I209" i="1" s="1"/>
  <c r="J209" i="1" s="1"/>
  <c r="O168" i="1"/>
  <c r="D187" i="1"/>
  <c r="D185" i="1"/>
  <c r="D183" i="1"/>
  <c r="D186" i="1"/>
  <c r="D184" i="1"/>
  <c r="J199" i="1" l="1"/>
  <c r="J203" i="1" s="1"/>
  <c r="I203" i="1"/>
  <c r="E185" i="1"/>
  <c r="H185" i="1" s="1"/>
  <c r="I185" i="1" s="1"/>
  <c r="J185" i="1" s="1"/>
  <c r="E186" i="1"/>
  <c r="H186" i="1" s="1"/>
  <c r="I186" i="1" s="1"/>
  <c r="J186" i="1" s="1"/>
  <c r="E183" i="1"/>
  <c r="H183" i="1" s="1"/>
  <c r="I183" i="1" s="1"/>
  <c r="I210" i="1"/>
  <c r="J206" i="1"/>
  <c r="J210" i="1" s="1"/>
  <c r="E184" i="1"/>
  <c r="H184" i="1" s="1"/>
  <c r="I184" i="1" s="1"/>
  <c r="J184" i="1" s="1"/>
  <c r="E187" i="1"/>
  <c r="H187" i="1" s="1"/>
  <c r="I187" i="1" s="1"/>
  <c r="J187" i="1" s="1"/>
  <c r="J191" i="1"/>
  <c r="J196" i="1" s="1"/>
  <c r="I196" i="1"/>
  <c r="M196" i="1" l="1"/>
  <c r="D223" i="1" s="1"/>
  <c r="M203" i="1"/>
  <c r="D231" i="1" s="1"/>
  <c r="D221" i="1"/>
  <c r="I188" i="1"/>
  <c r="J183" i="1"/>
  <c r="J188" i="1" s="1"/>
  <c r="M210" i="1"/>
  <c r="D222" i="1" l="1"/>
  <c r="D224" i="1"/>
  <c r="E224" i="1" s="1"/>
  <c r="H224" i="1" s="1"/>
  <c r="I224" i="1" s="1"/>
  <c r="J224" i="1" s="1"/>
  <c r="D230" i="1"/>
  <c r="M188" i="1"/>
  <c r="O198" i="1" s="1"/>
  <c r="E222" i="1"/>
  <c r="H222" i="1" s="1"/>
  <c r="I222" i="1" s="1"/>
  <c r="J222" i="1" s="1"/>
  <c r="D238" i="1"/>
  <c r="D239" i="1"/>
  <c r="D237" i="1"/>
  <c r="E231" i="1"/>
  <c r="H231" i="1" s="1"/>
  <c r="I231" i="1" s="1"/>
  <c r="J231" i="1" s="1"/>
  <c r="D232" i="1"/>
  <c r="E230" i="1"/>
  <c r="H230" i="1" s="1"/>
  <c r="I230" i="1" s="1"/>
  <c r="J230" i="1" s="1"/>
  <c r="E223" i="1"/>
  <c r="H223" i="1" s="1"/>
  <c r="I223" i="1" s="1"/>
  <c r="J223" i="1" s="1"/>
  <c r="E221" i="1"/>
  <c r="H221" i="1" s="1"/>
  <c r="I221" i="1" s="1"/>
  <c r="D229" i="1" l="1"/>
  <c r="E229" i="1" s="1"/>
  <c r="H229" i="1" s="1"/>
  <c r="I229" i="1" s="1"/>
  <c r="D225" i="1"/>
  <c r="D214" i="1"/>
  <c r="E214" i="1" s="1"/>
  <c r="H214" i="1" s="1"/>
  <c r="I214" i="1" s="1"/>
  <c r="J214" i="1" s="1"/>
  <c r="D236" i="1"/>
  <c r="E236" i="1" s="1"/>
  <c r="H236" i="1" s="1"/>
  <c r="I236" i="1" s="1"/>
  <c r="D213" i="1"/>
  <c r="E213" i="1" s="1"/>
  <c r="H213" i="1" s="1"/>
  <c r="I213" i="1" s="1"/>
  <c r="D215" i="1"/>
  <c r="E215" i="1" s="1"/>
  <c r="H215" i="1" s="1"/>
  <c r="I215" i="1" s="1"/>
  <c r="J215" i="1" s="1"/>
  <c r="D217" i="1"/>
  <c r="E217" i="1" s="1"/>
  <c r="H217" i="1" s="1"/>
  <c r="I217" i="1" s="1"/>
  <c r="J217" i="1" s="1"/>
  <c r="D216" i="1"/>
  <c r="E216" i="1" s="1"/>
  <c r="H216" i="1" s="1"/>
  <c r="I216" i="1" s="1"/>
  <c r="J216" i="1" s="1"/>
  <c r="E232" i="1"/>
  <c r="H232" i="1" s="1"/>
  <c r="I232" i="1" s="1"/>
  <c r="J232" i="1" s="1"/>
  <c r="E225" i="1"/>
  <c r="H225" i="1" s="1"/>
  <c r="I225" i="1" s="1"/>
  <c r="J225" i="1" s="1"/>
  <c r="E237" i="1"/>
  <c r="H237" i="1" s="1"/>
  <c r="I237" i="1" s="1"/>
  <c r="J237" i="1" s="1"/>
  <c r="E239" i="1"/>
  <c r="H239" i="1" s="1"/>
  <c r="I239" i="1" s="1"/>
  <c r="J239" i="1" s="1"/>
  <c r="J221" i="1"/>
  <c r="E238" i="1"/>
  <c r="H238" i="1" s="1"/>
  <c r="I238" i="1" s="1"/>
  <c r="J238" i="1" s="1"/>
  <c r="J226" i="1" l="1"/>
  <c r="I226" i="1"/>
  <c r="J229" i="1"/>
  <c r="J233" i="1" s="1"/>
  <c r="I233" i="1"/>
  <c r="J236" i="1"/>
  <c r="J240" i="1" s="1"/>
  <c r="I240" i="1"/>
  <c r="J213" i="1"/>
  <c r="J218" i="1" s="1"/>
  <c r="I218" i="1"/>
  <c r="M226" i="1" l="1"/>
  <c r="D251" i="1" s="1"/>
  <c r="M218" i="1"/>
  <c r="M233" i="1"/>
  <c r="M240" i="1"/>
  <c r="D253" i="1" l="1"/>
  <c r="E253" i="1" s="1"/>
  <c r="H253" i="1" s="1"/>
  <c r="I253" i="1" s="1"/>
  <c r="J253" i="1" s="1"/>
  <c r="D244" i="1"/>
  <c r="E244" i="1" s="1"/>
  <c r="H244" i="1" s="1"/>
  <c r="I244" i="1" s="1"/>
  <c r="J244" i="1" s="1"/>
  <c r="D252" i="1"/>
  <c r="E252" i="1" s="1"/>
  <c r="H252" i="1" s="1"/>
  <c r="I252" i="1" s="1"/>
  <c r="J252" i="1" s="1"/>
  <c r="D255" i="1"/>
  <c r="E255" i="1" s="1"/>
  <c r="H255" i="1" s="1"/>
  <c r="I255" i="1" s="1"/>
  <c r="J255" i="1" s="1"/>
  <c r="D245" i="1"/>
  <c r="D247" i="1"/>
  <c r="E247" i="1" s="1"/>
  <c r="H247" i="1" s="1"/>
  <c r="I247" i="1" s="1"/>
  <c r="J247" i="1" s="1"/>
  <c r="O228" i="1"/>
  <c r="D243" i="1"/>
  <c r="E243" i="1" s="1"/>
  <c r="H243" i="1" s="1"/>
  <c r="I243" i="1" s="1"/>
  <c r="E245" i="1"/>
  <c r="H245" i="1" s="1"/>
  <c r="I245" i="1" s="1"/>
  <c r="J245" i="1" s="1"/>
  <c r="E251" i="1"/>
  <c r="H251" i="1" s="1"/>
  <c r="I251" i="1" s="1"/>
  <c r="D268" i="1"/>
  <c r="D267" i="1"/>
  <c r="D269" i="1"/>
  <c r="D266" i="1"/>
  <c r="D260" i="1"/>
  <c r="D261" i="1"/>
  <c r="D262" i="1"/>
  <c r="D259" i="1"/>
  <c r="D254" i="1"/>
  <c r="D246" i="1"/>
  <c r="E266" i="1" l="1"/>
  <c r="H266" i="1" s="1"/>
  <c r="I266" i="1" s="1"/>
  <c r="E259" i="1"/>
  <c r="H259" i="1" s="1"/>
  <c r="I259" i="1" s="1"/>
  <c r="E254" i="1"/>
  <c r="H254" i="1" s="1"/>
  <c r="I254" i="1" s="1"/>
  <c r="J254" i="1" s="1"/>
  <c r="E262" i="1"/>
  <c r="H262" i="1" s="1"/>
  <c r="I262" i="1" s="1"/>
  <c r="J262" i="1" s="1"/>
  <c r="E269" i="1"/>
  <c r="H269" i="1" s="1"/>
  <c r="I269" i="1" s="1"/>
  <c r="J269" i="1" s="1"/>
  <c r="J251" i="1"/>
  <c r="E246" i="1"/>
  <c r="H246" i="1" s="1"/>
  <c r="I246" i="1" s="1"/>
  <c r="J246" i="1" s="1"/>
  <c r="E261" i="1"/>
  <c r="H261" i="1" s="1"/>
  <c r="I261" i="1" s="1"/>
  <c r="J261" i="1" s="1"/>
  <c r="J243" i="1"/>
  <c r="E267" i="1"/>
  <c r="H267" i="1" s="1"/>
  <c r="I267" i="1" s="1"/>
  <c r="J267" i="1" s="1"/>
  <c r="E260" i="1"/>
  <c r="H260" i="1" s="1"/>
  <c r="I260" i="1" s="1"/>
  <c r="J260" i="1" s="1"/>
  <c r="E268" i="1"/>
  <c r="H268" i="1" s="1"/>
  <c r="I268" i="1" s="1"/>
  <c r="J268" i="1" s="1"/>
  <c r="J256" i="1" l="1"/>
  <c r="J248" i="1"/>
  <c r="I256" i="1"/>
  <c r="I248" i="1"/>
  <c r="J259" i="1"/>
  <c r="J263" i="1" s="1"/>
  <c r="I263" i="1"/>
  <c r="I270" i="1"/>
  <c r="J266" i="1"/>
  <c r="J270" i="1" s="1"/>
  <c r="M248" i="1" l="1"/>
  <c r="D277" i="1" s="1"/>
  <c r="M256" i="1"/>
  <c r="D283" i="1" s="1"/>
  <c r="M270" i="1"/>
  <c r="M263" i="1"/>
  <c r="D273" i="1" l="1"/>
  <c r="E273" i="1" s="1"/>
  <c r="H273" i="1" s="1"/>
  <c r="I273" i="1" s="1"/>
  <c r="J273" i="1" s="1"/>
  <c r="D276" i="1"/>
  <c r="E276" i="1" s="1"/>
  <c r="H276" i="1" s="1"/>
  <c r="I276" i="1" s="1"/>
  <c r="J276" i="1" s="1"/>
  <c r="D275" i="1"/>
  <c r="E275" i="1" s="1"/>
  <c r="H275" i="1" s="1"/>
  <c r="I275" i="1" s="1"/>
  <c r="J275" i="1" s="1"/>
  <c r="D285" i="1"/>
  <c r="E285" i="1" s="1"/>
  <c r="H285" i="1" s="1"/>
  <c r="I285" i="1" s="1"/>
  <c r="J285" i="1" s="1"/>
  <c r="D281" i="1"/>
  <c r="E281" i="1" s="1"/>
  <c r="H281" i="1" s="1"/>
  <c r="I281" i="1" s="1"/>
  <c r="J281" i="1" s="1"/>
  <c r="D274" i="1"/>
  <c r="E274" i="1" s="1"/>
  <c r="H274" i="1" s="1"/>
  <c r="I274" i="1" s="1"/>
  <c r="J274" i="1" s="1"/>
  <c r="D282" i="1"/>
  <c r="E282" i="1" s="1"/>
  <c r="H282" i="1" s="1"/>
  <c r="I282" i="1" s="1"/>
  <c r="J282" i="1" s="1"/>
  <c r="D284" i="1"/>
  <c r="E277" i="1"/>
  <c r="H277" i="1" s="1"/>
  <c r="I277" i="1" s="1"/>
  <c r="J277" i="1" s="1"/>
  <c r="E283" i="1"/>
  <c r="H283" i="1" s="1"/>
  <c r="I283" i="1" s="1"/>
  <c r="J283" i="1" s="1"/>
  <c r="O258" i="1"/>
  <c r="D290" i="1"/>
  <c r="D289" i="1"/>
  <c r="D291" i="1"/>
  <c r="D292" i="1"/>
  <c r="D299" i="1"/>
  <c r="D296" i="1"/>
  <c r="D297" i="1"/>
  <c r="D298" i="1"/>
  <c r="J278" i="1" l="1"/>
  <c r="E292" i="1"/>
  <c r="H292" i="1" s="1"/>
  <c r="I292" i="1" s="1"/>
  <c r="J292" i="1" s="1"/>
  <c r="E297" i="1"/>
  <c r="H297" i="1" s="1"/>
  <c r="I297" i="1" s="1"/>
  <c r="J297" i="1" s="1"/>
  <c r="E291" i="1"/>
  <c r="H291" i="1" s="1"/>
  <c r="I291" i="1" s="1"/>
  <c r="J291" i="1" s="1"/>
  <c r="E298" i="1"/>
  <c r="H298" i="1" s="1"/>
  <c r="I298" i="1" s="1"/>
  <c r="J298" i="1" s="1"/>
  <c r="E289" i="1"/>
  <c r="H289" i="1" s="1"/>
  <c r="I289" i="1" s="1"/>
  <c r="J289" i="1" s="1"/>
  <c r="I278" i="1"/>
  <c r="E296" i="1"/>
  <c r="H296" i="1" s="1"/>
  <c r="I296" i="1" s="1"/>
  <c r="E299" i="1"/>
  <c r="H299" i="1" s="1"/>
  <c r="I299" i="1" s="1"/>
  <c r="J299" i="1" s="1"/>
  <c r="E290" i="1"/>
  <c r="H290" i="1" s="1"/>
  <c r="I290" i="1" s="1"/>
  <c r="J290" i="1" s="1"/>
  <c r="E284" i="1"/>
  <c r="H284" i="1" s="1"/>
  <c r="I284" i="1" s="1"/>
  <c r="M278" i="1" l="1"/>
  <c r="D307" i="1" s="1"/>
  <c r="I300" i="1"/>
  <c r="J296" i="1"/>
  <c r="J300" i="1" s="1"/>
  <c r="J293" i="1"/>
  <c r="I293" i="1"/>
  <c r="J284" i="1"/>
  <c r="J286" i="1" s="1"/>
  <c r="I286" i="1"/>
  <c r="D303" i="1" l="1"/>
  <c r="E303" i="1" s="1"/>
  <c r="H303" i="1" s="1"/>
  <c r="I303" i="1" s="1"/>
  <c r="M300" i="1"/>
  <c r="D306" i="1" s="1"/>
  <c r="M293" i="1"/>
  <c r="D305" i="1" s="1"/>
  <c r="E305" i="1" s="1"/>
  <c r="H305" i="1" s="1"/>
  <c r="I305" i="1" s="1"/>
  <c r="J305" i="1" s="1"/>
  <c r="M286" i="1"/>
  <c r="D313" i="1" s="1"/>
  <c r="E307" i="1"/>
  <c r="H307" i="1" s="1"/>
  <c r="I307" i="1" s="1"/>
  <c r="J307" i="1" s="1"/>
  <c r="D326" i="1" l="1"/>
  <c r="D329" i="1"/>
  <c r="D328" i="1"/>
  <c r="D320" i="1"/>
  <c r="E320" i="1" s="1"/>
  <c r="H320" i="1" s="1"/>
  <c r="I320" i="1" s="1"/>
  <c r="J320" i="1" s="1"/>
  <c r="D319" i="1"/>
  <c r="E319" i="1" s="1"/>
  <c r="H319" i="1" s="1"/>
  <c r="I319" i="1" s="1"/>
  <c r="D321" i="1"/>
  <c r="E321" i="1" s="1"/>
  <c r="H321" i="1" s="1"/>
  <c r="I321" i="1" s="1"/>
  <c r="J321" i="1" s="1"/>
  <c r="D315" i="1"/>
  <c r="E315" i="1" s="1"/>
  <c r="H315" i="1" s="1"/>
  <c r="I315" i="1" s="1"/>
  <c r="J315" i="1" s="1"/>
  <c r="O288" i="1"/>
  <c r="D327" i="1"/>
  <c r="E327" i="1" s="1"/>
  <c r="H327" i="1" s="1"/>
  <c r="I327" i="1" s="1"/>
  <c r="J327" i="1" s="1"/>
  <c r="D311" i="1"/>
  <c r="E311" i="1" s="1"/>
  <c r="H311" i="1" s="1"/>
  <c r="I311" i="1" s="1"/>
  <c r="D322" i="1"/>
  <c r="E322" i="1" s="1"/>
  <c r="H322" i="1" s="1"/>
  <c r="I322" i="1" s="1"/>
  <c r="J322" i="1" s="1"/>
  <c r="D312" i="1"/>
  <c r="E312" i="1" s="1"/>
  <c r="H312" i="1" s="1"/>
  <c r="I312" i="1" s="1"/>
  <c r="J312" i="1" s="1"/>
  <c r="D304" i="1"/>
  <c r="E304" i="1" s="1"/>
  <c r="H304" i="1" s="1"/>
  <c r="I304" i="1" s="1"/>
  <c r="J304" i="1" s="1"/>
  <c r="D314" i="1"/>
  <c r="E314" i="1" s="1"/>
  <c r="H314" i="1" s="1"/>
  <c r="I314" i="1" s="1"/>
  <c r="J314" i="1" s="1"/>
  <c r="J303" i="1"/>
  <c r="E313" i="1"/>
  <c r="H313" i="1" s="1"/>
  <c r="I313" i="1" s="1"/>
  <c r="J313" i="1" s="1"/>
  <c r="E326" i="1"/>
  <c r="H326" i="1" s="1"/>
  <c r="I326" i="1" s="1"/>
  <c r="E329" i="1"/>
  <c r="H329" i="1" s="1"/>
  <c r="I329" i="1" s="1"/>
  <c r="J329" i="1" s="1"/>
  <c r="E328" i="1"/>
  <c r="H328" i="1" s="1"/>
  <c r="I328" i="1" s="1"/>
  <c r="J328" i="1" s="1"/>
  <c r="E306" i="1"/>
  <c r="H306" i="1" s="1"/>
  <c r="I306" i="1" s="1"/>
  <c r="J306" i="1" s="1"/>
  <c r="J308" i="1" l="1"/>
  <c r="I308" i="1"/>
  <c r="I323" i="1"/>
  <c r="J319" i="1"/>
  <c r="J323" i="1" s="1"/>
  <c r="J311" i="1"/>
  <c r="J316" i="1" s="1"/>
  <c r="I316" i="1"/>
  <c r="J326" i="1"/>
  <c r="J330" i="1" s="1"/>
  <c r="I330" i="1"/>
  <c r="M316" i="1" l="1"/>
  <c r="D343" i="1" s="1"/>
  <c r="E343" i="1" s="1"/>
  <c r="H343" i="1" s="1"/>
  <c r="I343" i="1" s="1"/>
  <c r="J343" i="1" s="1"/>
  <c r="M308" i="1"/>
  <c r="D333" i="1" s="1"/>
  <c r="E333" i="1" s="1"/>
  <c r="H333" i="1" s="1"/>
  <c r="I333" i="1" s="1"/>
  <c r="M323" i="1"/>
  <c r="D351" i="1" s="1"/>
  <c r="E351" i="1" s="1"/>
  <c r="H351" i="1" s="1"/>
  <c r="I351" i="1" s="1"/>
  <c r="J351" i="1" s="1"/>
  <c r="M330" i="1"/>
  <c r="D342" i="1"/>
  <c r="E342" i="1" s="1"/>
  <c r="H342" i="1" s="1"/>
  <c r="I342" i="1" s="1"/>
  <c r="J342" i="1" s="1"/>
  <c r="D337" i="1"/>
  <c r="E337" i="1" s="1"/>
  <c r="H337" i="1" s="1"/>
  <c r="I337" i="1" s="1"/>
  <c r="J337" i="1" s="1"/>
  <c r="O318" i="1" l="1"/>
  <c r="D345" i="1"/>
  <c r="E345" i="1" s="1"/>
  <c r="H345" i="1" s="1"/>
  <c r="I345" i="1" s="1"/>
  <c r="J345" i="1" s="1"/>
  <c r="D334" i="1"/>
  <c r="E334" i="1" s="1"/>
  <c r="H334" i="1" s="1"/>
  <c r="I334" i="1" s="1"/>
  <c r="J334" i="1" s="1"/>
  <c r="D336" i="1"/>
  <c r="E336" i="1" s="1"/>
  <c r="H336" i="1" s="1"/>
  <c r="I336" i="1" s="1"/>
  <c r="J336" i="1" s="1"/>
  <c r="D341" i="1"/>
  <c r="E341" i="1" s="1"/>
  <c r="H341" i="1" s="1"/>
  <c r="I341" i="1" s="1"/>
  <c r="J341" i="1" s="1"/>
  <c r="D335" i="1"/>
  <c r="E335" i="1" s="1"/>
  <c r="H335" i="1" s="1"/>
  <c r="I335" i="1" s="1"/>
  <c r="J335" i="1" s="1"/>
  <c r="D344" i="1"/>
  <c r="E344" i="1" s="1"/>
  <c r="H344" i="1" s="1"/>
  <c r="I344" i="1" s="1"/>
  <c r="J344" i="1" s="1"/>
  <c r="D350" i="1"/>
  <c r="E350" i="1" s="1"/>
  <c r="H350" i="1" s="1"/>
  <c r="I350" i="1" s="1"/>
  <c r="J350" i="1" s="1"/>
  <c r="D349" i="1"/>
  <c r="E349" i="1" s="1"/>
  <c r="H349" i="1" s="1"/>
  <c r="I349" i="1" s="1"/>
  <c r="J349" i="1" s="1"/>
  <c r="D352" i="1"/>
  <c r="E352" i="1" s="1"/>
  <c r="H352" i="1" s="1"/>
  <c r="I352" i="1" s="1"/>
  <c r="J352" i="1" s="1"/>
  <c r="J333" i="1"/>
  <c r="D356" i="1"/>
  <c r="E356" i="1" s="1"/>
  <c r="H356" i="1" s="1"/>
  <c r="I356" i="1" s="1"/>
  <c r="D358" i="1"/>
  <c r="E358" i="1" s="1"/>
  <c r="H358" i="1" s="1"/>
  <c r="I358" i="1" s="1"/>
  <c r="J358" i="1" s="1"/>
  <c r="D359" i="1"/>
  <c r="E359" i="1" s="1"/>
  <c r="H359" i="1" s="1"/>
  <c r="I359" i="1" s="1"/>
  <c r="J359" i="1" s="1"/>
  <c r="D357" i="1"/>
  <c r="E357" i="1" s="1"/>
  <c r="H357" i="1" s="1"/>
  <c r="I357" i="1" s="1"/>
  <c r="J357" i="1" s="1"/>
  <c r="J353" i="1" l="1"/>
  <c r="J338" i="1"/>
  <c r="I338" i="1"/>
  <c r="J346" i="1"/>
  <c r="I353" i="1"/>
  <c r="M353" i="1" s="1"/>
  <c r="I346" i="1"/>
  <c r="J356" i="1"/>
  <c r="J360" i="1" s="1"/>
  <c r="I360" i="1"/>
  <c r="M338" i="1" l="1"/>
  <c r="M346" i="1"/>
  <c r="M360" i="1"/>
  <c r="O348" i="1" l="1"/>
</calcChain>
</file>

<file path=xl/sharedStrings.xml><?xml version="1.0" encoding="utf-8"?>
<sst xmlns="http://schemas.openxmlformats.org/spreadsheetml/2006/main" count="712" uniqueCount="50">
  <si>
    <t>BΡΟΓΧΟΣ 1</t>
  </si>
  <si>
    <t>ΜΗΚΟΣ (m)</t>
  </si>
  <si>
    <t>ΠΑΡΟΧΗ L/s</t>
  </si>
  <si>
    <t>D(mm)</t>
  </si>
  <si>
    <t>D(m)</t>
  </si>
  <si>
    <t>J (m/m)</t>
  </si>
  <si>
    <t>hf</t>
  </si>
  <si>
    <t>hf/Q</t>
  </si>
  <si>
    <t>OB</t>
  </si>
  <si>
    <t>BJ</t>
  </si>
  <si>
    <t>JI</t>
  </si>
  <si>
    <t>IH</t>
  </si>
  <si>
    <t>HO</t>
  </si>
  <si>
    <t>DQ1</t>
  </si>
  <si>
    <t>BΡΟΓΧΟΣ 2</t>
  </si>
  <si>
    <t>BC</t>
  </si>
  <si>
    <t>CD</t>
  </si>
  <si>
    <t>DE</t>
  </si>
  <si>
    <t>EJ</t>
  </si>
  <si>
    <t>JB</t>
  </si>
  <si>
    <t>DQ2</t>
  </si>
  <si>
    <t>BΡΟΓΧΟΣ 3</t>
  </si>
  <si>
    <t>IJ</t>
  </si>
  <si>
    <t>JE</t>
  </si>
  <si>
    <t>EF</t>
  </si>
  <si>
    <t>FI</t>
  </si>
  <si>
    <t>DQ3</t>
  </si>
  <si>
    <t>BΡΟΓΧΟΣ 4</t>
  </si>
  <si>
    <t>HI</t>
  </si>
  <si>
    <t>IF</t>
  </si>
  <si>
    <t>FG</t>
  </si>
  <si>
    <t>GH</t>
  </si>
  <si>
    <t>DQ4</t>
  </si>
  <si>
    <t>ΕΠΑΝΑΛΗΨΗ 0</t>
  </si>
  <si>
    <t>ΕΠΑΝΑΛΗΨΗ 1</t>
  </si>
  <si>
    <r>
      <t>ΠΑΡΟΧΗ (m</t>
    </r>
    <r>
      <rPr>
        <b/>
        <sz val="10"/>
        <color theme="1"/>
        <rFont val="Calibri"/>
        <family val="2"/>
        <scheme val="minor"/>
      </rPr>
      <t>3/s)</t>
    </r>
  </si>
  <si>
    <t>ΠΑΡΟΧΗ (m3/s)</t>
  </si>
  <si>
    <t>ΕΠΑΝΑΛΗΨΗ 2</t>
  </si>
  <si>
    <t>ΕΠΑΝΑΛΗΨΗ 3</t>
  </si>
  <si>
    <t>ΕΠΑΝΑΛΗΨΗ 4</t>
  </si>
  <si>
    <t>ΕΠΑΝΑΛΗΨΗ 5</t>
  </si>
  <si>
    <t>ΕΠΑΝΑΛΗΨΗ 6</t>
  </si>
  <si>
    <t>ΕΠΑΝΑΛΗΨΗ 7</t>
  </si>
  <si>
    <t>ΕΠΑΝΑΛΗΨΗ 8</t>
  </si>
  <si>
    <t>ΕΠΑΝΑΛΗΨΗ 9</t>
  </si>
  <si>
    <t>ΕΠΑΝΑΛΗΨΗ 10</t>
  </si>
  <si>
    <t>ΕΠΑΝΑΛΗΨΗ 11</t>
  </si>
  <si>
    <t>MO DQ</t>
  </si>
  <si>
    <t xml:space="preserve">Αριθμός Επαναλήψεων </t>
  </si>
  <si>
    <t>Μεσος Ορος ΔQ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</si>
</sst>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22"/>
      <color theme="1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" xfId="0" applyBorder="1"/>
    <xf numFmtId="0" fontId="1" fillId="0" borderId="1" xfId="0" applyFont="1" applyBorder="1"/>
    <xf numFmtId="0" fontId="0" fillId="0" borderId="0" xfId="0" applyAlignment="1"/>
    <xf numFmtId="0" fontId="2" fillId="0" borderId="1" xfId="0" applyFont="1" applyBorder="1"/>
    <xf numFmtId="0" fontId="3" fillId="2" borderId="2" xfId="0" applyFont="1" applyFill="1" applyBorder="1" applyAlignment="1">
      <alignment horizontal="center" vertical="center" textRotation="90"/>
    </xf>
    <xf numFmtId="0" fontId="3" fillId="2" borderId="0" xfId="0" applyFont="1" applyFill="1" applyBorder="1" applyAlignment="1">
      <alignment horizontal="center" vertical="center" textRotation="90"/>
    </xf>
    <xf numFmtId="0" fontId="2" fillId="3" borderId="1" xfId="0" applyFont="1" applyFill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Φύλλο1!$O$1:$O$17</c:f>
              <c:strCache>
                <c:ptCount val="17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Φύλλο1!$N$18:$N$360</c:f>
              <c:strCache>
                <c:ptCount val="331"/>
                <c:pt idx="0">
                  <c:v>0</c:v>
                </c:pt>
                <c:pt idx="30">
                  <c:v>MO DQ</c:v>
                </c:pt>
                <c:pt idx="60">
                  <c:v>2</c:v>
                </c:pt>
                <c:pt idx="90">
                  <c:v>3</c:v>
                </c:pt>
                <c:pt idx="120">
                  <c:v>4</c:v>
                </c:pt>
                <c:pt idx="150">
                  <c:v>5</c:v>
                </c:pt>
                <c:pt idx="180">
                  <c:v>6</c:v>
                </c:pt>
                <c:pt idx="210">
                  <c:v>7</c:v>
                </c:pt>
                <c:pt idx="240">
                  <c:v>8</c:v>
                </c:pt>
                <c:pt idx="270">
                  <c:v>9</c:v>
                </c:pt>
                <c:pt idx="300">
                  <c:v>10</c:v>
                </c:pt>
                <c:pt idx="330">
                  <c:v>11</c:v>
                </c:pt>
              </c:strCache>
            </c:strRef>
          </c:xVal>
          <c:yVal>
            <c:numRef>
              <c:f>Φύλλο1!$O$18:$O$360</c:f>
              <c:numCache>
                <c:formatCode>General</c:formatCode>
                <c:ptCount val="343"/>
                <c:pt idx="0">
                  <c:v>0.14412690262134953</c:v>
                </c:pt>
                <c:pt idx="30">
                  <c:v>3.3057095223918823E-2</c:v>
                </c:pt>
                <c:pt idx="60">
                  <c:v>6.1126683890994959E-2</c:v>
                </c:pt>
                <c:pt idx="90">
                  <c:v>2.5280340645292679E-2</c:v>
                </c:pt>
                <c:pt idx="120">
                  <c:v>2.3799015217179524E-2</c:v>
                </c:pt>
                <c:pt idx="150">
                  <c:v>1.3753353605332592E-2</c:v>
                </c:pt>
                <c:pt idx="180">
                  <c:v>1.0371571549008082E-2</c:v>
                </c:pt>
                <c:pt idx="210">
                  <c:v>6.7115798590837751E-3</c:v>
                </c:pt>
                <c:pt idx="240">
                  <c:v>4.7250275721681303E-3</c:v>
                </c:pt>
                <c:pt idx="270">
                  <c:v>3.1710431400672574E-3</c:v>
                </c:pt>
                <c:pt idx="300">
                  <c:v>2.1848419521302157E-3</c:v>
                </c:pt>
                <c:pt idx="330">
                  <c:v>1.4830691906739816E-3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128-4AC0-8177-141DD39C2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387624992"/>
        <c:axId val="-1387639680"/>
      </c:scatterChart>
      <c:valAx>
        <c:axId val="-13876249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/>
                  <a:t>Αριθμός</a:t>
                </a:r>
                <a:r>
                  <a:rPr lang="el-GR" baseline="0"/>
                  <a:t> επαναλήψεων</a:t>
                </a:r>
                <a:endParaRPr lang="el-GR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-1387639680"/>
        <c:crosses val="autoZero"/>
        <c:crossBetween val="midCat"/>
        <c:majorUnit val="1"/>
        <c:minorUnit val="1"/>
      </c:valAx>
      <c:valAx>
        <c:axId val="-1387639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/>
                  <a:t>Μέσο</a:t>
                </a:r>
                <a:r>
                  <a:rPr lang="el-GR" baseline="0"/>
                  <a:t> Δ</a:t>
                </a:r>
                <a:r>
                  <a:rPr lang="en-US" baseline="0"/>
                  <a:t>Q</a:t>
                </a:r>
                <a:endParaRPr lang="el-GR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-1387624992"/>
        <c:crosses val="autoZero"/>
        <c:crossBetween val="midCat"/>
        <c:minorUnit val="1.0000000000000002E-2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Φύλλο1!$O$1:$O$17</c:f>
              <c:strCache>
                <c:ptCount val="17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Φύλλο1!$N$18:$N$360</c:f>
              <c:strCache>
                <c:ptCount val="331"/>
                <c:pt idx="0">
                  <c:v>0</c:v>
                </c:pt>
                <c:pt idx="30">
                  <c:v>MO DQ</c:v>
                </c:pt>
                <c:pt idx="60">
                  <c:v>2</c:v>
                </c:pt>
                <c:pt idx="90">
                  <c:v>3</c:v>
                </c:pt>
                <c:pt idx="120">
                  <c:v>4</c:v>
                </c:pt>
                <c:pt idx="150">
                  <c:v>5</c:v>
                </c:pt>
                <c:pt idx="180">
                  <c:v>6</c:v>
                </c:pt>
                <c:pt idx="210">
                  <c:v>7</c:v>
                </c:pt>
                <c:pt idx="240">
                  <c:v>8</c:v>
                </c:pt>
                <c:pt idx="270">
                  <c:v>9</c:v>
                </c:pt>
                <c:pt idx="300">
                  <c:v>10</c:v>
                </c:pt>
                <c:pt idx="330">
                  <c:v>11</c:v>
                </c:pt>
              </c:strCache>
            </c:strRef>
          </c:xVal>
          <c:yVal>
            <c:numRef>
              <c:f>Φύλλο1!$O$18:$O$360</c:f>
              <c:numCache>
                <c:formatCode>General</c:formatCode>
                <c:ptCount val="343"/>
                <c:pt idx="0">
                  <c:v>0.14412690262134953</c:v>
                </c:pt>
                <c:pt idx="30">
                  <c:v>3.3057095223918823E-2</c:v>
                </c:pt>
                <c:pt idx="60">
                  <c:v>6.1126683890994959E-2</c:v>
                </c:pt>
                <c:pt idx="90">
                  <c:v>2.5280340645292679E-2</c:v>
                </c:pt>
                <c:pt idx="120">
                  <c:v>2.3799015217179524E-2</c:v>
                </c:pt>
                <c:pt idx="150">
                  <c:v>1.3753353605332592E-2</c:v>
                </c:pt>
                <c:pt idx="180">
                  <c:v>1.0371571549008082E-2</c:v>
                </c:pt>
                <c:pt idx="210">
                  <c:v>6.7115798590837751E-3</c:v>
                </c:pt>
                <c:pt idx="240">
                  <c:v>4.7250275721681303E-3</c:v>
                </c:pt>
                <c:pt idx="270">
                  <c:v>3.1710431400672574E-3</c:v>
                </c:pt>
                <c:pt idx="300">
                  <c:v>2.1848419521302157E-3</c:v>
                </c:pt>
                <c:pt idx="330">
                  <c:v>1.4830691906739816E-3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128-4AC0-8177-141DD39C2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387640224"/>
        <c:axId val="-1387623360"/>
      </c:scatterChart>
      <c:valAx>
        <c:axId val="-13876402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/>
                  <a:t>Αριθμός</a:t>
                </a:r>
                <a:r>
                  <a:rPr lang="el-GR" baseline="0"/>
                  <a:t> επαναλήψεων</a:t>
                </a:r>
                <a:endParaRPr lang="el-GR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-1387623360"/>
        <c:crosses val="autoZero"/>
        <c:crossBetween val="midCat"/>
        <c:majorUnit val="1"/>
        <c:minorUnit val="1"/>
      </c:valAx>
      <c:valAx>
        <c:axId val="-1387623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/>
                  <a:t>Μέσο</a:t>
                </a:r>
                <a:r>
                  <a:rPr lang="el-GR" baseline="0"/>
                  <a:t> Δ</a:t>
                </a:r>
                <a:r>
                  <a:rPr lang="en-US" baseline="0"/>
                  <a:t>Q</a:t>
                </a:r>
                <a:endParaRPr lang="el-GR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-1387640224"/>
        <c:crosses val="autoZero"/>
        <c:crossBetween val="midCat"/>
        <c:minorUnit val="1.0000000000000002E-2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Φύλλο1!$AA$1:$AA$17</c:f>
              <c:strCache>
                <c:ptCount val="17"/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Φύλλο1!$Z$18:$Z$361</c:f>
              <c:strCache>
                <c:ptCount val="331"/>
                <c:pt idx="0">
                  <c:v>0</c:v>
                </c:pt>
                <c:pt idx="30">
                  <c:v>MO DQ</c:v>
                </c:pt>
                <c:pt idx="60">
                  <c:v>2</c:v>
                </c:pt>
                <c:pt idx="90">
                  <c:v>3</c:v>
                </c:pt>
                <c:pt idx="120">
                  <c:v>4</c:v>
                </c:pt>
                <c:pt idx="150">
                  <c:v>5</c:v>
                </c:pt>
                <c:pt idx="180">
                  <c:v>6</c:v>
                </c:pt>
                <c:pt idx="210">
                  <c:v>7</c:v>
                </c:pt>
                <c:pt idx="240">
                  <c:v>8</c:v>
                </c:pt>
                <c:pt idx="270">
                  <c:v>9</c:v>
                </c:pt>
                <c:pt idx="300">
                  <c:v>10</c:v>
                </c:pt>
                <c:pt idx="330">
                  <c:v>11</c:v>
                </c:pt>
              </c:strCache>
            </c:strRef>
          </c:xVal>
          <c:yVal>
            <c:numRef>
              <c:f>Φύλλο1!$AA$18:$AA$361</c:f>
              <c:numCache>
                <c:formatCode>General</c:formatCode>
                <c:ptCount val="344"/>
                <c:pt idx="0">
                  <c:v>0.14412690262134953</c:v>
                </c:pt>
                <c:pt idx="30">
                  <c:v>3.3057095223918823E-2</c:v>
                </c:pt>
                <c:pt idx="60">
                  <c:v>6.1126683890994959E-2</c:v>
                </c:pt>
                <c:pt idx="90">
                  <c:v>2.5280340645292679E-2</c:v>
                </c:pt>
                <c:pt idx="120">
                  <c:v>2.3799015217179524E-2</c:v>
                </c:pt>
                <c:pt idx="150">
                  <c:v>1.3753353605332592E-2</c:v>
                </c:pt>
                <c:pt idx="180">
                  <c:v>1.0371571549008082E-2</c:v>
                </c:pt>
                <c:pt idx="210">
                  <c:v>6.7115798590837751E-3</c:v>
                </c:pt>
                <c:pt idx="240">
                  <c:v>4.7250275721681303E-3</c:v>
                </c:pt>
                <c:pt idx="270">
                  <c:v>3.1710431400672574E-3</c:v>
                </c:pt>
                <c:pt idx="300">
                  <c:v>2.1848419521302157E-3</c:v>
                </c:pt>
                <c:pt idx="330">
                  <c:v>1.4830691906739816E-3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475124176"/>
        <c:axId val="-1475125808"/>
      </c:scatterChart>
      <c:valAx>
        <c:axId val="-14751241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</a:t>
                </a:r>
                <a:r>
                  <a:rPr lang="el-GR"/>
                  <a:t>ριθμός</a:t>
                </a:r>
                <a:r>
                  <a:rPr lang="el-GR" baseline="0"/>
                  <a:t> Εαναλήψεων</a:t>
                </a:r>
                <a:endParaRPr lang="el-GR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-1475125808"/>
        <c:crosses val="autoZero"/>
        <c:crossBetween val="midCat"/>
      </c:valAx>
      <c:valAx>
        <c:axId val="-1475125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Avrerage</a:t>
                </a:r>
                <a:r>
                  <a:rPr lang="en-US" baseline="0"/>
                  <a:t> </a:t>
                </a:r>
                <a:r>
                  <a:rPr lang="el-GR" baseline="0"/>
                  <a:t>Δ</a:t>
                </a:r>
                <a:r>
                  <a:rPr lang="en-US" baseline="0"/>
                  <a:t>Q</a:t>
                </a:r>
                <a:endParaRPr lang="el-GR"/>
              </a:p>
            </c:rich>
          </c:tx>
          <c:layout>
            <c:manualLayout>
              <c:xMode val="edge"/>
              <c:yMode val="edge"/>
              <c:x val="8.3333333333333332E-3"/>
              <c:y val="0.3427238261883931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-14751241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Φύλλο2!$A$10:$A$20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xVal>
          <c:yVal>
            <c:numRef>
              <c:f>Φύλλο2!$B$10:$B$20</c:f>
              <c:numCache>
                <c:formatCode>General</c:formatCode>
                <c:ptCount val="11"/>
                <c:pt idx="0">
                  <c:v>0.14412690262134953</c:v>
                </c:pt>
                <c:pt idx="1">
                  <c:v>3.3057095223918823E-2</c:v>
                </c:pt>
                <c:pt idx="2">
                  <c:v>6.1126683890994959E-2</c:v>
                </c:pt>
                <c:pt idx="3">
                  <c:v>2.5280340645292679E-2</c:v>
                </c:pt>
                <c:pt idx="4">
                  <c:v>2.3799015217179524E-2</c:v>
                </c:pt>
                <c:pt idx="5">
                  <c:v>1.3753353605332592E-2</c:v>
                </c:pt>
                <c:pt idx="6">
                  <c:v>1.0371571549008082E-2</c:v>
                </c:pt>
                <c:pt idx="7">
                  <c:v>6.7115798590837751E-3</c:v>
                </c:pt>
                <c:pt idx="8">
                  <c:v>4.7250275721681303E-3</c:v>
                </c:pt>
                <c:pt idx="9">
                  <c:v>3.1710431400672574E-3</c:v>
                </c:pt>
                <c:pt idx="10">
                  <c:v>2.1848419521302157E-3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387626624"/>
        <c:axId val="-1387620096"/>
      </c:scatterChart>
      <c:valAx>
        <c:axId val="-13876266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/>
                  <a:t>Αριθμός</a:t>
                </a:r>
                <a:r>
                  <a:rPr lang="el-GR" baseline="0"/>
                  <a:t> Επαναλήψεων</a:t>
                </a:r>
                <a:endParaRPr lang="el-GR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-1387620096"/>
        <c:crosses val="autoZero"/>
        <c:crossBetween val="midCat"/>
      </c:valAx>
      <c:valAx>
        <c:axId val="-1387620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Average</a:t>
                </a:r>
                <a:r>
                  <a:rPr lang="en-US" baseline="0"/>
                  <a:t> </a:t>
                </a:r>
                <a:r>
                  <a:rPr lang="el-GR" baseline="0"/>
                  <a:t>Δ</a:t>
                </a:r>
                <a:r>
                  <a:rPr lang="en-US" baseline="0"/>
                  <a:t>Q</a:t>
                </a:r>
                <a:endParaRPr lang="el-GR"/>
              </a:p>
            </c:rich>
          </c:tx>
          <c:layout>
            <c:manualLayout>
              <c:xMode val="edge"/>
              <c:yMode val="edge"/>
              <c:x val="5.5555555555555558E-3"/>
              <c:y val="0.3473534558180227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-13876266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430893</xdr:colOff>
      <xdr:row>14</xdr:row>
      <xdr:rowOff>23132</xdr:rowOff>
    </xdr:from>
    <xdr:to>
      <xdr:col>24</xdr:col>
      <xdr:colOff>102810</xdr:colOff>
      <xdr:row>28</xdr:row>
      <xdr:rowOff>99332</xdr:rowOff>
    </xdr:to>
    <xdr:graphicFrame macro="">
      <xdr:nvGraphicFramePr>
        <xdr:cNvPr id="4" name="Γράφημα 3">
          <a:extLst>
            <a:ext uri="{FF2B5EF4-FFF2-40B4-BE49-F238E27FC236}">
              <a16:creationId xmlns:a16="http://schemas.microsoft.com/office/drawing/2014/main" xmlns="" id="{6A5D8884-DD9B-42E9-9A1B-B214C3CF21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159960</xdr:colOff>
      <xdr:row>0</xdr:row>
      <xdr:rowOff>21167</xdr:rowOff>
    </xdr:from>
    <xdr:to>
      <xdr:col>23</xdr:col>
      <xdr:colOff>447222</xdr:colOff>
      <xdr:row>14</xdr:row>
      <xdr:rowOff>107950</xdr:rowOff>
    </xdr:to>
    <xdr:graphicFrame macro="">
      <xdr:nvGraphicFramePr>
        <xdr:cNvPr id="5" name="Γράφημα 4">
          <a:extLst>
            <a:ext uri="{FF2B5EF4-FFF2-40B4-BE49-F238E27FC236}">
              <a16:creationId xmlns:a16="http://schemas.microsoft.com/office/drawing/2014/main" xmlns="" id="{579B7D1F-7CFC-4F07-9EAC-193B36EA73D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10583</xdr:colOff>
      <xdr:row>6</xdr:row>
      <xdr:rowOff>51857</xdr:rowOff>
    </xdr:from>
    <xdr:to>
      <xdr:col>24</xdr:col>
      <xdr:colOff>285750</xdr:colOff>
      <xdr:row>20</xdr:row>
      <xdr:rowOff>128057</xdr:rowOff>
    </xdr:to>
    <xdr:graphicFrame macro="">
      <xdr:nvGraphicFramePr>
        <xdr:cNvPr id="2" name="Γράφημα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3</xdr:row>
      <xdr:rowOff>90487</xdr:rowOff>
    </xdr:from>
    <xdr:to>
      <xdr:col>13</xdr:col>
      <xdr:colOff>533400</xdr:colOff>
      <xdr:row>17</xdr:row>
      <xdr:rowOff>166687</xdr:rowOff>
    </xdr:to>
    <xdr:graphicFrame macro="">
      <xdr:nvGraphicFramePr>
        <xdr:cNvPr id="4" name="Γράφημα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61"/>
  <sheetViews>
    <sheetView topLeftCell="F151" zoomScale="90" zoomScaleNormal="90" workbookViewId="0">
      <selection activeCell="N168" sqref="N168:O168"/>
    </sheetView>
  </sheetViews>
  <sheetFormatPr defaultRowHeight="15" x14ac:dyDescent="0.25"/>
  <cols>
    <col min="1" max="1" width="7.42578125" bestFit="1" customWidth="1"/>
    <col min="2" max="2" width="10.42578125" customWidth="1"/>
    <col min="3" max="3" width="10.85546875" customWidth="1"/>
    <col min="4" max="4" width="13.28515625" bestFit="1" customWidth="1"/>
    <col min="5" max="5" width="18.28515625" customWidth="1"/>
    <col min="6" max="6" width="10.5703125" customWidth="1"/>
  </cols>
  <sheetData>
    <row r="1" spans="1:16" x14ac:dyDescent="0.25">
      <c r="A1" s="6"/>
      <c r="B1" s="6"/>
    </row>
    <row r="2" spans="1:16" ht="14.45" customHeight="1" x14ac:dyDescent="0.25">
      <c r="A2" s="8" t="s">
        <v>33</v>
      </c>
      <c r="B2" s="2" t="s">
        <v>0</v>
      </c>
      <c r="C2" s="2" t="s">
        <v>1</v>
      </c>
      <c r="D2" s="2" t="s">
        <v>2</v>
      </c>
      <c r="E2" s="3" t="s">
        <v>35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</row>
    <row r="3" spans="1:16" x14ac:dyDescent="0.25">
      <c r="A3" s="9"/>
      <c r="B3" s="4" t="s">
        <v>8</v>
      </c>
      <c r="C3" s="4">
        <v>70</v>
      </c>
      <c r="D3" s="4">
        <v>32.734999999999999</v>
      </c>
      <c r="E3" s="4">
        <f>D3/1000</f>
        <v>3.2735E-2</v>
      </c>
      <c r="F3" s="4">
        <v>200</v>
      </c>
      <c r="G3" s="4">
        <f>F3/1000</f>
        <v>0.2</v>
      </c>
      <c r="H3" s="4">
        <f>8.21*10^-4*(G3*0.905)^-4.76*ABS(E3)^1.76*E3/ABS(E3)</f>
        <v>6.826763666233312E-3</v>
      </c>
      <c r="I3" s="4">
        <f>C3*H3</f>
        <v>0.47787345663633185</v>
      </c>
      <c r="J3" s="4">
        <f>I3/E3</f>
        <v>14.598242145603539</v>
      </c>
    </row>
    <row r="4" spans="1:16" x14ac:dyDescent="0.25">
      <c r="A4" s="9"/>
      <c r="B4" s="5" t="s">
        <v>9</v>
      </c>
      <c r="C4" s="5">
        <v>25</v>
      </c>
      <c r="D4" s="5">
        <v>12.515000000000001</v>
      </c>
      <c r="E4" s="4">
        <f>D4/1000</f>
        <v>1.2515E-2</v>
      </c>
      <c r="F4" s="5">
        <v>125</v>
      </c>
      <c r="G4" s="4">
        <f t="shared" ref="G4:G7" si="0">F4/1000</f>
        <v>0.125</v>
      </c>
      <c r="H4" s="5">
        <f t="shared" ref="H4:H7" si="1">8.21*10^-4*(G4*0.905)^-4.76*ABS(E4)^1.76*E4/ABS(E4)</f>
        <v>1.1772875766077599E-2</v>
      </c>
      <c r="I4" s="5">
        <f t="shared" ref="I4:I7" si="2">C4*H4</f>
        <v>0.29432189415193999</v>
      </c>
      <c r="J4" s="5">
        <f t="shared" ref="J4:J7" si="3">I4/E4</f>
        <v>23.517530495560525</v>
      </c>
      <c r="K4" s="1"/>
      <c r="L4" s="1"/>
      <c r="M4" s="1"/>
      <c r="N4" s="1"/>
      <c r="O4" s="1"/>
      <c r="P4" s="1"/>
    </row>
    <row r="5" spans="1:16" x14ac:dyDescent="0.25">
      <c r="A5" s="9"/>
      <c r="B5" s="5" t="s">
        <v>10</v>
      </c>
      <c r="C5" s="5">
        <v>40</v>
      </c>
      <c r="D5" s="5">
        <v>-4.7190000000000003</v>
      </c>
      <c r="E5" s="4">
        <f t="shared" ref="E5:E7" si="4">D5/1000</f>
        <v>-4.7190000000000001E-3</v>
      </c>
      <c r="F5" s="5">
        <v>75</v>
      </c>
      <c r="G5" s="4">
        <f t="shared" si="0"/>
        <v>7.4999999999999997E-2</v>
      </c>
      <c r="H5" s="5">
        <f t="shared" si="1"/>
        <v>-2.4064689722377245E-2</v>
      </c>
      <c r="I5" s="5">
        <f t="shared" si="2"/>
        <v>-0.96258758889508977</v>
      </c>
      <c r="J5" s="5">
        <f t="shared" si="3"/>
        <v>203.98126486439708</v>
      </c>
      <c r="K5" s="1"/>
      <c r="L5" s="1"/>
      <c r="M5" s="1"/>
      <c r="N5" s="1"/>
      <c r="O5" s="1"/>
      <c r="P5" s="1"/>
    </row>
    <row r="6" spans="1:16" x14ac:dyDescent="0.25">
      <c r="A6" s="9"/>
      <c r="B6" s="5" t="s">
        <v>11</v>
      </c>
      <c r="C6" s="5">
        <v>30</v>
      </c>
      <c r="D6" s="5">
        <v>-18</v>
      </c>
      <c r="E6" s="4">
        <f t="shared" si="4"/>
        <v>-1.7999999999999999E-2</v>
      </c>
      <c r="F6" s="5">
        <v>140</v>
      </c>
      <c r="G6" s="4">
        <f t="shared" si="0"/>
        <v>0.14000000000000001</v>
      </c>
      <c r="H6" s="5">
        <f t="shared" si="1"/>
        <v>-1.3013858467848038E-2</v>
      </c>
      <c r="I6" s="5">
        <f t="shared" si="2"/>
        <v>-0.39041575403544115</v>
      </c>
      <c r="J6" s="5">
        <f t="shared" si="3"/>
        <v>21.689764113080066</v>
      </c>
      <c r="K6" s="1"/>
      <c r="L6" s="1"/>
      <c r="M6" s="1"/>
      <c r="N6" s="1"/>
      <c r="O6" s="1"/>
      <c r="P6" s="1"/>
    </row>
    <row r="7" spans="1:16" x14ac:dyDescent="0.25">
      <c r="A7" s="9"/>
      <c r="B7" s="4" t="s">
        <v>12</v>
      </c>
      <c r="C7" s="4">
        <v>25</v>
      </c>
      <c r="D7" s="4">
        <v>-36.734999999999999</v>
      </c>
      <c r="E7" s="4">
        <f t="shared" si="4"/>
        <v>-3.6734999999999997E-2</v>
      </c>
      <c r="F7" s="4">
        <v>200</v>
      </c>
      <c r="G7" s="4">
        <f t="shared" si="0"/>
        <v>0.2</v>
      </c>
      <c r="H7" s="4">
        <f t="shared" si="1"/>
        <v>-8.3624593274425167E-3</v>
      </c>
      <c r="I7" s="4">
        <f t="shared" si="2"/>
        <v>-0.20906148318606291</v>
      </c>
      <c r="J7" s="4">
        <f t="shared" si="3"/>
        <v>5.6910707278089809</v>
      </c>
    </row>
    <row r="8" spans="1:16" x14ac:dyDescent="0.25">
      <c r="A8" s="9"/>
      <c r="I8" s="4">
        <f>SUM(I3:I7)</f>
        <v>-0.78986947532832197</v>
      </c>
      <c r="J8" s="4">
        <f>SUM(J3:J7)</f>
        <v>269.47787234645023</v>
      </c>
      <c r="L8" t="s">
        <v>13</v>
      </c>
      <c r="M8">
        <f>-I8/(2*J8)*1000</f>
        <v>1.4655553505202794</v>
      </c>
    </row>
    <row r="9" spans="1:16" x14ac:dyDescent="0.25">
      <c r="A9" s="9"/>
    </row>
    <row r="10" spans="1:16" x14ac:dyDescent="0.25">
      <c r="A10" s="9"/>
      <c r="B10" s="7" t="s">
        <v>14</v>
      </c>
      <c r="C10" s="2" t="s">
        <v>1</v>
      </c>
      <c r="D10" s="2" t="s">
        <v>2</v>
      </c>
      <c r="E10" s="3" t="s">
        <v>36</v>
      </c>
      <c r="F10" s="2" t="s">
        <v>3</v>
      </c>
      <c r="G10" s="2" t="s">
        <v>4</v>
      </c>
      <c r="H10" s="2" t="s">
        <v>5</v>
      </c>
      <c r="I10" s="2" t="s">
        <v>6</v>
      </c>
      <c r="J10" s="2" t="s">
        <v>7</v>
      </c>
    </row>
    <row r="11" spans="1:16" x14ac:dyDescent="0.25">
      <c r="A11" s="9"/>
      <c r="B11" s="4" t="s">
        <v>15</v>
      </c>
      <c r="C11" s="4">
        <v>25</v>
      </c>
      <c r="D11" s="4">
        <v>12</v>
      </c>
      <c r="E11" s="4">
        <f>D11/1000</f>
        <v>1.2E-2</v>
      </c>
      <c r="F11" s="4">
        <v>125</v>
      </c>
      <c r="G11" s="4">
        <f>F11/1000</f>
        <v>0.125</v>
      </c>
      <c r="H11" s="4">
        <f>8.21*10^-4*(G11*0.905)^-4.76*ABS(E11)^1.76*E11/ABS(E11)</f>
        <v>1.0933601757680199E-2</v>
      </c>
      <c r="I11" s="4">
        <f>H11*C11</f>
        <v>0.27334004394200501</v>
      </c>
      <c r="J11" s="4">
        <f>I11/E11</f>
        <v>22.778336995167084</v>
      </c>
    </row>
    <row r="12" spans="1:16" x14ac:dyDescent="0.25">
      <c r="A12" s="9"/>
      <c r="B12" s="4" t="s">
        <v>16</v>
      </c>
      <c r="C12" s="4">
        <v>80</v>
      </c>
      <c r="D12" s="4">
        <v>4.8079999999999998</v>
      </c>
      <c r="E12" s="4">
        <f t="shared" ref="E12:E15" si="5">D12/1000</f>
        <v>4.8079999999999998E-3</v>
      </c>
      <c r="F12" s="4">
        <v>75</v>
      </c>
      <c r="G12" s="4">
        <f t="shared" ref="G12:G15" si="6">F12/1000</f>
        <v>7.4999999999999997E-2</v>
      </c>
      <c r="H12" s="4">
        <f t="shared" ref="H12:H15" si="7">8.21*10^-4*(G12*0.905)^-4.76*ABS(E12)^1.76*E12/ABS(E12)</f>
        <v>2.4869196519032657E-2</v>
      </c>
      <c r="I12" s="4">
        <f t="shared" ref="I12:I15" si="8">H12*C12</f>
        <v>1.9895357215226126</v>
      </c>
      <c r="J12" s="4">
        <f t="shared" ref="J12:J15" si="9">I12/E12</f>
        <v>413.7969470720908</v>
      </c>
    </row>
    <row r="13" spans="1:16" x14ac:dyDescent="0.25">
      <c r="A13" s="9"/>
      <c r="B13" s="4" t="s">
        <v>17</v>
      </c>
      <c r="C13" s="4">
        <v>25</v>
      </c>
      <c r="D13" s="4">
        <v>-2.3290000000000002</v>
      </c>
      <c r="E13" s="4">
        <f t="shared" si="5"/>
        <v>-2.3290000000000003E-3</v>
      </c>
      <c r="F13" s="4">
        <v>63</v>
      </c>
      <c r="G13" s="4">
        <f t="shared" si="6"/>
        <v>6.3E-2</v>
      </c>
      <c r="H13" s="4">
        <f t="shared" si="7"/>
        <v>-1.5924037972194938E-2</v>
      </c>
      <c r="I13" s="4">
        <f t="shared" si="8"/>
        <v>-0.39810094930487344</v>
      </c>
      <c r="J13" s="4">
        <f t="shared" si="9"/>
        <v>170.93213795829686</v>
      </c>
    </row>
    <row r="14" spans="1:16" x14ac:dyDescent="0.25">
      <c r="A14" s="9"/>
      <c r="B14" s="5" t="s">
        <v>18</v>
      </c>
      <c r="C14" s="5">
        <v>55</v>
      </c>
      <c r="D14" s="5">
        <v>-9.0139999999999993</v>
      </c>
      <c r="E14" s="4">
        <f t="shared" si="5"/>
        <v>-9.0139999999999994E-3</v>
      </c>
      <c r="F14" s="5">
        <v>110</v>
      </c>
      <c r="G14" s="4">
        <f t="shared" si="6"/>
        <v>0.11</v>
      </c>
      <c r="H14" s="5">
        <f t="shared" si="7"/>
        <v>-1.2142878046386056E-2</v>
      </c>
      <c r="I14" s="5">
        <f t="shared" si="8"/>
        <v>-0.66785829255123308</v>
      </c>
      <c r="J14" s="5">
        <f t="shared" si="9"/>
        <v>74.09122393512682</v>
      </c>
      <c r="K14" s="1"/>
      <c r="L14" s="1"/>
      <c r="M14" s="1"/>
      <c r="N14" s="1"/>
      <c r="O14" s="1"/>
      <c r="P14" s="1"/>
    </row>
    <row r="15" spans="1:16" x14ac:dyDescent="0.25">
      <c r="A15" s="9"/>
      <c r="B15" s="5" t="s">
        <v>19</v>
      </c>
      <c r="C15" s="5">
        <v>25</v>
      </c>
      <c r="D15" s="5">
        <v>-12.515000000000001</v>
      </c>
      <c r="E15" s="4">
        <f t="shared" si="5"/>
        <v>-1.2515E-2</v>
      </c>
      <c r="F15" s="5">
        <v>125</v>
      </c>
      <c r="G15" s="4">
        <f t="shared" si="6"/>
        <v>0.125</v>
      </c>
      <c r="H15" s="5">
        <f t="shared" si="7"/>
        <v>-1.1772875766077599E-2</v>
      </c>
      <c r="I15" s="5">
        <f t="shared" si="8"/>
        <v>-0.29432189415193999</v>
      </c>
      <c r="J15" s="5">
        <f t="shared" si="9"/>
        <v>23.517530495560525</v>
      </c>
      <c r="K15" s="1"/>
      <c r="L15" s="1"/>
      <c r="M15" s="1"/>
      <c r="N15" s="1"/>
      <c r="O15" s="1"/>
      <c r="P15" s="1"/>
    </row>
    <row r="16" spans="1:16" x14ac:dyDescent="0.25">
      <c r="A16" s="9"/>
      <c r="I16" s="4">
        <f>SUM(I11:I15)</f>
        <v>0.9025946294565711</v>
      </c>
      <c r="J16" s="4">
        <f>SUM(J11:J15)</f>
        <v>705.1161764562421</v>
      </c>
      <c r="L16" t="s">
        <v>20</v>
      </c>
      <c r="M16">
        <f>-I16/(2*J16)*1000</f>
        <v>-0.64003256455752588</v>
      </c>
    </row>
    <row r="17" spans="1:27" x14ac:dyDescent="0.25">
      <c r="A17" s="9"/>
    </row>
    <row r="18" spans="1:27" x14ac:dyDescent="0.25">
      <c r="A18" s="9"/>
      <c r="B18" s="7" t="s">
        <v>21</v>
      </c>
      <c r="C18" s="2" t="s">
        <v>1</v>
      </c>
      <c r="D18" s="2" t="s">
        <v>2</v>
      </c>
      <c r="E18" s="3" t="s">
        <v>36</v>
      </c>
      <c r="F18" s="2" t="s">
        <v>3</v>
      </c>
      <c r="G18" s="2" t="s">
        <v>4</v>
      </c>
      <c r="H18" s="2" t="s">
        <v>5</v>
      </c>
      <c r="I18" s="2" t="s">
        <v>6</v>
      </c>
      <c r="J18" s="2" t="s">
        <v>7</v>
      </c>
      <c r="N18">
        <v>0</v>
      </c>
      <c r="O18">
        <f>AVERAGE(M8,M16,M23,M30)</f>
        <v>0.14412690262134953</v>
      </c>
      <c r="Z18">
        <v>0</v>
      </c>
      <c r="AA18">
        <v>0.14412690262134953</v>
      </c>
    </row>
    <row r="19" spans="1:27" x14ac:dyDescent="0.25">
      <c r="A19" s="9"/>
      <c r="B19" s="5" t="s">
        <v>22</v>
      </c>
      <c r="C19" s="5">
        <v>40</v>
      </c>
      <c r="D19" s="5">
        <v>4.7190000000000003</v>
      </c>
      <c r="E19" s="4">
        <f>D19/1000</f>
        <v>4.7190000000000001E-3</v>
      </c>
      <c r="F19" s="5">
        <v>75</v>
      </c>
      <c r="G19" s="5">
        <f>F19/1000</f>
        <v>7.4999999999999997E-2</v>
      </c>
      <c r="H19" s="5">
        <f>8.21*10^-4*(G19*0.905)^-4.76*ABS(E19)^1.76*E19/ABS(E19)</f>
        <v>2.4064689722377245E-2</v>
      </c>
      <c r="I19" s="5">
        <f>H19*C19</f>
        <v>0.96258758889508977</v>
      </c>
      <c r="J19" s="5">
        <f>I19/E19</f>
        <v>203.98126486439708</v>
      </c>
      <c r="K19" s="1"/>
      <c r="L19" s="1"/>
      <c r="M19" s="1"/>
      <c r="N19" s="1"/>
      <c r="O19" s="1"/>
      <c r="P19" s="1"/>
    </row>
    <row r="20" spans="1:27" x14ac:dyDescent="0.25">
      <c r="A20" s="9"/>
      <c r="B20" s="5" t="s">
        <v>23</v>
      </c>
      <c r="C20" s="5">
        <v>55</v>
      </c>
      <c r="D20" s="5">
        <v>9.0139999999999993</v>
      </c>
      <c r="E20" s="4">
        <f t="shared" ref="E20:E22" si="10">D20/1000</f>
        <v>9.0139999999999994E-3</v>
      </c>
      <c r="F20" s="5">
        <v>110</v>
      </c>
      <c r="G20" s="5">
        <f t="shared" ref="G20:G22" si="11">F20/1000</f>
        <v>0.11</v>
      </c>
      <c r="H20" s="5">
        <f t="shared" ref="H20:H22" si="12">8.21*10^-4*(G20*0.905)^-4.76*ABS(E20)^1.76*E20/ABS(E20)</f>
        <v>1.2142878046386056E-2</v>
      </c>
      <c r="I20" s="5">
        <f t="shared" ref="I20:I22" si="13">H20*C20</f>
        <v>0.66785829255123308</v>
      </c>
      <c r="J20" s="5">
        <f t="shared" ref="J20:J22" si="14">I20/E20</f>
        <v>74.09122393512682</v>
      </c>
      <c r="K20" s="1"/>
      <c r="L20" s="1"/>
      <c r="M20" s="1"/>
      <c r="N20" s="1"/>
      <c r="O20" s="1"/>
      <c r="P20" s="1"/>
    </row>
    <row r="21" spans="1:27" x14ac:dyDescent="0.25">
      <c r="A21" s="9"/>
      <c r="B21" s="4" t="s">
        <v>24</v>
      </c>
      <c r="C21" s="4">
        <v>40</v>
      </c>
      <c r="D21" s="4">
        <v>1.5349999999999999</v>
      </c>
      <c r="E21" s="4">
        <f t="shared" si="10"/>
        <v>1.5349999999999999E-3</v>
      </c>
      <c r="F21" s="4">
        <v>63</v>
      </c>
      <c r="G21" s="5">
        <f t="shared" si="11"/>
        <v>6.3E-2</v>
      </c>
      <c r="H21" s="4">
        <f t="shared" si="12"/>
        <v>7.645143704295026E-3</v>
      </c>
      <c r="I21" s="4">
        <f t="shared" si="13"/>
        <v>0.30580574817180106</v>
      </c>
      <c r="J21" s="4">
        <f t="shared" si="14"/>
        <v>199.22198577967498</v>
      </c>
    </row>
    <row r="22" spans="1:27" x14ac:dyDescent="0.25">
      <c r="A22" s="9"/>
      <c r="B22" s="5" t="s">
        <v>25</v>
      </c>
      <c r="C22" s="5">
        <v>55</v>
      </c>
      <c r="D22" s="5">
        <v>-4.7190000000000003</v>
      </c>
      <c r="E22" s="4">
        <f t="shared" si="10"/>
        <v>-4.7190000000000001E-3</v>
      </c>
      <c r="F22" s="5">
        <v>75</v>
      </c>
      <c r="G22" s="5">
        <f t="shared" si="11"/>
        <v>7.4999999999999997E-2</v>
      </c>
      <c r="H22" s="5">
        <f t="shared" si="12"/>
        <v>-2.4064689722377245E-2</v>
      </c>
      <c r="I22" s="5">
        <f t="shared" si="13"/>
        <v>-1.3235579347307485</v>
      </c>
      <c r="J22" s="5">
        <f t="shared" si="14"/>
        <v>280.47423918854599</v>
      </c>
      <c r="K22" s="1"/>
      <c r="L22" s="1"/>
      <c r="M22" s="1"/>
      <c r="N22" s="1"/>
      <c r="O22" s="1"/>
      <c r="P22" s="1"/>
    </row>
    <row r="23" spans="1:27" x14ac:dyDescent="0.25">
      <c r="A23" s="9"/>
      <c r="I23" s="4">
        <f>SUM(I19:I22)</f>
        <v>0.61269369488737557</v>
      </c>
      <c r="J23" s="4">
        <f>SUM(J19:J22)</f>
        <v>757.76871376774488</v>
      </c>
      <c r="L23" t="s">
        <v>26</v>
      </c>
      <c r="M23">
        <f>-I23/(2*J23)*1000</f>
        <v>-0.404274868937889</v>
      </c>
    </row>
    <row r="24" spans="1:27" x14ac:dyDescent="0.25">
      <c r="A24" s="9"/>
    </row>
    <row r="25" spans="1:27" x14ac:dyDescent="0.25">
      <c r="A25" s="9"/>
      <c r="B25" s="7" t="s">
        <v>27</v>
      </c>
      <c r="C25" s="2" t="s">
        <v>1</v>
      </c>
      <c r="D25" s="2" t="s">
        <v>2</v>
      </c>
      <c r="E25" s="3" t="s">
        <v>36</v>
      </c>
      <c r="F25" s="2" t="s">
        <v>3</v>
      </c>
      <c r="G25" s="2" t="s">
        <v>4</v>
      </c>
      <c r="H25" s="2" t="s">
        <v>5</v>
      </c>
      <c r="I25" s="2" t="s">
        <v>6</v>
      </c>
      <c r="J25" s="2" t="s">
        <v>7</v>
      </c>
    </row>
    <row r="26" spans="1:27" x14ac:dyDescent="0.25">
      <c r="A26" s="9"/>
      <c r="B26" s="5" t="s">
        <v>28</v>
      </c>
      <c r="C26" s="5">
        <v>30</v>
      </c>
      <c r="D26" s="5">
        <v>18</v>
      </c>
      <c r="E26" s="5">
        <f>D26/1000</f>
        <v>1.7999999999999999E-2</v>
      </c>
      <c r="F26" s="5">
        <v>140</v>
      </c>
      <c r="G26" s="5">
        <f>F26/1000</f>
        <v>0.14000000000000001</v>
      </c>
      <c r="H26" s="5">
        <f>8.21*10^-4*(G26*0.905)^-4.76*ABS(E26)^1.76*E26/ABS(E26)</f>
        <v>1.3013858467848038E-2</v>
      </c>
      <c r="I26" s="5">
        <f>H26*C26</f>
        <v>0.39041575403544115</v>
      </c>
      <c r="J26" s="5">
        <f>I26/E26</f>
        <v>21.689764113080066</v>
      </c>
      <c r="K26" s="1"/>
      <c r="L26" s="1"/>
      <c r="M26" s="1"/>
      <c r="N26" s="1"/>
      <c r="O26" s="1"/>
      <c r="P26" s="1"/>
    </row>
    <row r="27" spans="1:27" x14ac:dyDescent="0.25">
      <c r="A27" s="9"/>
      <c r="B27" s="5" t="s">
        <v>29</v>
      </c>
      <c r="C27" s="5">
        <v>55</v>
      </c>
      <c r="D27" s="5">
        <v>4.7190000000000003</v>
      </c>
      <c r="E27" s="5">
        <f t="shared" ref="E27:E29" si="15">D27/1000</f>
        <v>4.7190000000000001E-3</v>
      </c>
      <c r="F27" s="5">
        <v>75</v>
      </c>
      <c r="G27" s="5">
        <f t="shared" ref="G27:G29" si="16">F27/1000</f>
        <v>7.4999999999999997E-2</v>
      </c>
      <c r="H27" s="5">
        <f t="shared" ref="H27:H29" si="17">8.21*10^-4*(G27*0.905)^-4.76*ABS(E27)^1.76*E27/ABS(E27)</f>
        <v>2.4064689722377245E-2</v>
      </c>
      <c r="I27" s="5">
        <f t="shared" ref="I27:I29" si="18">H27*C27</f>
        <v>1.3235579347307485</v>
      </c>
      <c r="J27" s="5">
        <f t="shared" ref="J27:J29" si="19">I27/E27</f>
        <v>280.47423918854599</v>
      </c>
      <c r="K27" s="1"/>
      <c r="L27" s="1"/>
      <c r="M27" s="1"/>
      <c r="N27" s="1"/>
      <c r="O27" s="1"/>
      <c r="P27" s="1"/>
    </row>
    <row r="28" spans="1:27" x14ac:dyDescent="0.25">
      <c r="A28" s="9"/>
      <c r="B28" s="4" t="s">
        <v>30</v>
      </c>
      <c r="C28" s="4">
        <v>30</v>
      </c>
      <c r="D28" s="4">
        <v>-5.3780000000000001</v>
      </c>
      <c r="E28" s="5">
        <f t="shared" si="15"/>
        <v>-5.378E-3</v>
      </c>
      <c r="F28" s="4">
        <v>75</v>
      </c>
      <c r="G28" s="5">
        <f t="shared" si="16"/>
        <v>7.4999999999999997E-2</v>
      </c>
      <c r="H28" s="4">
        <f t="shared" si="17"/>
        <v>-3.0289835213706279E-2</v>
      </c>
      <c r="I28" s="5">
        <f t="shared" si="18"/>
        <v>-0.90869505641118842</v>
      </c>
      <c r="J28" s="4">
        <f t="shared" si="19"/>
        <v>168.96523919880781</v>
      </c>
    </row>
    <row r="29" spans="1:27" x14ac:dyDescent="0.25">
      <c r="A29" s="9"/>
      <c r="B29" s="4" t="s">
        <v>31</v>
      </c>
      <c r="C29" s="4">
        <v>55</v>
      </c>
      <c r="D29" s="4">
        <v>-11.2</v>
      </c>
      <c r="E29" s="5">
        <f t="shared" si="15"/>
        <v>-1.12E-2</v>
      </c>
      <c r="F29" s="4">
        <v>110</v>
      </c>
      <c r="G29" s="5">
        <f t="shared" si="16"/>
        <v>0.11</v>
      </c>
      <c r="H29" s="4">
        <f t="shared" si="17"/>
        <v>-1.7794691313449719E-2</v>
      </c>
      <c r="I29" s="5">
        <f t="shared" si="18"/>
        <v>-0.97870802223973452</v>
      </c>
      <c r="J29" s="4">
        <f t="shared" si="19"/>
        <v>87.384644842833438</v>
      </c>
    </row>
    <row r="30" spans="1:27" x14ac:dyDescent="0.25">
      <c r="A30" s="9"/>
      <c r="I30" s="4">
        <f>SUM(I26:I29)</f>
        <v>-0.17342938988473333</v>
      </c>
      <c r="J30" s="4">
        <f>SUM(J26:J29)</f>
        <v>558.51388734326724</v>
      </c>
      <c r="L30" t="s">
        <v>32</v>
      </c>
      <c r="M30">
        <f>-I30/(2*J30)*1000</f>
        <v>0.15525969346053359</v>
      </c>
    </row>
    <row r="31" spans="1:27" x14ac:dyDescent="0.25">
      <c r="A31" s="9"/>
    </row>
    <row r="32" spans="1:27" x14ac:dyDescent="0.25">
      <c r="A32" s="8" t="s">
        <v>34</v>
      </c>
      <c r="B32" s="2" t="s">
        <v>0</v>
      </c>
      <c r="C32" s="2" t="s">
        <v>1</v>
      </c>
      <c r="D32" s="2" t="s">
        <v>2</v>
      </c>
      <c r="E32" s="3" t="s">
        <v>35</v>
      </c>
      <c r="F32" s="2" t="s">
        <v>3</v>
      </c>
      <c r="G32" s="2" t="s">
        <v>4</v>
      </c>
      <c r="H32" s="2" t="s">
        <v>5</v>
      </c>
      <c r="I32" s="2" t="s">
        <v>6</v>
      </c>
      <c r="J32" s="2" t="s">
        <v>7</v>
      </c>
    </row>
    <row r="33" spans="1:27" x14ac:dyDescent="0.25">
      <c r="A33" s="9"/>
      <c r="B33" s="4" t="s">
        <v>8</v>
      </c>
      <c r="C33" s="4">
        <v>70</v>
      </c>
      <c r="D33" s="4">
        <f>D3+M8</f>
        <v>34.200555350520276</v>
      </c>
      <c r="E33" s="4">
        <f>D33/1000</f>
        <v>3.4200555350520273E-2</v>
      </c>
      <c r="F33" s="4">
        <v>200</v>
      </c>
      <c r="G33" s="4">
        <f>F33/1000</f>
        <v>0.2</v>
      </c>
      <c r="H33" s="4">
        <f>8.21*10^-4*(G33*0.905)^-4.76*ABS(E33)^1.76*E33/ABS(E33)</f>
        <v>7.3738024646157231E-3</v>
      </c>
      <c r="I33" s="4">
        <f>H33*C33</f>
        <v>0.5161661725231006</v>
      </c>
      <c r="J33" s="4">
        <f>I33/E33</f>
        <v>15.092333069826847</v>
      </c>
    </row>
    <row r="34" spans="1:27" x14ac:dyDescent="0.25">
      <c r="A34" s="9"/>
      <c r="B34" s="5" t="s">
        <v>9</v>
      </c>
      <c r="C34" s="5">
        <v>25</v>
      </c>
      <c r="D34" s="4">
        <f>D4+M8-M16</f>
        <v>14.620587915077806</v>
      </c>
      <c r="E34" s="4">
        <f t="shared" ref="E34:E37" si="20">D34/1000</f>
        <v>1.4620587915077806E-2</v>
      </c>
      <c r="F34" s="5">
        <v>125</v>
      </c>
      <c r="G34" s="4">
        <f t="shared" ref="G34:G37" si="21">F34/1000</f>
        <v>0.125</v>
      </c>
      <c r="H34" s="5">
        <f t="shared" ref="H34:H37" si="22">8.21*10^-4*(G34*0.905)^-4.76*ABS(E34)^1.76*E34/ABS(E34)</f>
        <v>1.5478981121744638E-2</v>
      </c>
      <c r="I34" s="4">
        <f t="shared" ref="I34:I37" si="23">H34*C34</f>
        <v>0.38697452804361593</v>
      </c>
      <c r="J34" s="5">
        <f t="shared" ref="J34:J37" si="24">I34/E34</f>
        <v>26.46778161667082</v>
      </c>
      <c r="K34" s="1"/>
      <c r="L34" s="1"/>
      <c r="M34" s="1"/>
      <c r="N34" s="1"/>
      <c r="O34" s="1"/>
    </row>
    <row r="35" spans="1:27" x14ac:dyDescent="0.25">
      <c r="A35" s="9"/>
      <c r="B35" s="5" t="s">
        <v>10</v>
      </c>
      <c r="C35" s="5">
        <v>40</v>
      </c>
      <c r="D35" s="4">
        <f>D5+M8-M23</f>
        <v>-2.8491697805418319</v>
      </c>
      <c r="E35" s="4">
        <f t="shared" si="20"/>
        <v>-2.849169780541832E-3</v>
      </c>
      <c r="F35" s="5">
        <v>75</v>
      </c>
      <c r="G35" s="4">
        <f t="shared" si="21"/>
        <v>7.4999999999999997E-2</v>
      </c>
      <c r="H35" s="5">
        <f t="shared" si="22"/>
        <v>-9.9016726878988284E-3</v>
      </c>
      <c r="I35" s="4">
        <f t="shared" si="23"/>
        <v>-0.39606690751595314</v>
      </c>
      <c r="J35" s="5">
        <f t="shared" si="24"/>
        <v>139.011339450832</v>
      </c>
      <c r="K35" s="1"/>
      <c r="L35" s="1"/>
      <c r="M35" s="1"/>
      <c r="N35" s="1"/>
      <c r="O35" s="1"/>
    </row>
    <row r="36" spans="1:27" x14ac:dyDescent="0.25">
      <c r="A36" s="9"/>
      <c r="B36" s="5" t="s">
        <v>11</v>
      </c>
      <c r="C36" s="5">
        <v>30</v>
      </c>
      <c r="D36" s="4">
        <f>D6+M8-M30</f>
        <v>-16.689704342940253</v>
      </c>
      <c r="E36" s="4">
        <f t="shared" si="20"/>
        <v>-1.6689704342940252E-2</v>
      </c>
      <c r="F36" s="5">
        <v>140</v>
      </c>
      <c r="G36" s="4">
        <f t="shared" si="21"/>
        <v>0.14000000000000001</v>
      </c>
      <c r="H36" s="5">
        <f t="shared" si="22"/>
        <v>-1.1392947140210951E-2</v>
      </c>
      <c r="I36" s="4">
        <f t="shared" si="23"/>
        <v>-0.34178841420632855</v>
      </c>
      <c r="J36" s="5">
        <f t="shared" si="24"/>
        <v>20.478997541433685</v>
      </c>
      <c r="K36" s="1"/>
      <c r="L36" s="1"/>
      <c r="M36" s="1"/>
      <c r="N36" s="1"/>
      <c r="O36" s="1"/>
    </row>
    <row r="37" spans="1:27" x14ac:dyDescent="0.25">
      <c r="A37" s="9"/>
      <c r="B37" s="4" t="s">
        <v>12</v>
      </c>
      <c r="C37" s="4">
        <v>25</v>
      </c>
      <c r="D37" s="4">
        <f>D7+M8</f>
        <v>-35.269444649479723</v>
      </c>
      <c r="E37" s="4">
        <f t="shared" si="20"/>
        <v>-3.5269444649479724E-2</v>
      </c>
      <c r="F37" s="4">
        <v>200</v>
      </c>
      <c r="G37" s="4">
        <f t="shared" si="21"/>
        <v>0.2</v>
      </c>
      <c r="H37" s="4">
        <f t="shared" si="22"/>
        <v>-7.7842130583890756E-3</v>
      </c>
      <c r="I37" s="4">
        <f t="shared" si="23"/>
        <v>-0.19460532645972689</v>
      </c>
      <c r="J37" s="4">
        <f t="shared" si="24"/>
        <v>5.5176748143834926</v>
      </c>
    </row>
    <row r="38" spans="1:27" x14ac:dyDescent="0.25">
      <c r="A38" s="9"/>
      <c r="I38" s="4">
        <f>SUM(I33:I37)</f>
        <v>-2.9319947615292052E-2</v>
      </c>
      <c r="J38" s="4">
        <f>SUM(J33:J37)</f>
        <v>206.56812649314685</v>
      </c>
      <c r="L38" t="s">
        <v>13</v>
      </c>
      <c r="M38">
        <f>-I38/(2*J38)*1000</f>
        <v>7.0969195763763634E-2</v>
      </c>
    </row>
    <row r="39" spans="1:27" x14ac:dyDescent="0.25">
      <c r="A39" s="9"/>
    </row>
    <row r="40" spans="1:27" x14ac:dyDescent="0.25">
      <c r="A40" s="9"/>
      <c r="B40" s="7" t="s">
        <v>14</v>
      </c>
      <c r="C40" s="2" t="s">
        <v>1</v>
      </c>
      <c r="D40" s="2" t="s">
        <v>2</v>
      </c>
      <c r="E40" s="3" t="s">
        <v>36</v>
      </c>
      <c r="F40" s="2" t="s">
        <v>3</v>
      </c>
      <c r="G40" s="2" t="s">
        <v>4</v>
      </c>
      <c r="H40" s="2" t="s">
        <v>5</v>
      </c>
      <c r="I40" s="2" t="s">
        <v>6</v>
      </c>
      <c r="J40" s="2" t="s">
        <v>7</v>
      </c>
    </row>
    <row r="41" spans="1:27" x14ac:dyDescent="0.25">
      <c r="A41" s="9"/>
      <c r="B41" s="4" t="s">
        <v>15</v>
      </c>
      <c r="C41" s="4">
        <v>25</v>
      </c>
      <c r="D41" s="4">
        <f>D11+M16</f>
        <v>11.359967435442474</v>
      </c>
      <c r="E41" s="4">
        <f>D41/1000</f>
        <v>1.1359967435442474E-2</v>
      </c>
      <c r="F41" s="4">
        <v>125</v>
      </c>
      <c r="G41" s="4">
        <f>F41/1000</f>
        <v>0.125</v>
      </c>
      <c r="H41" s="4">
        <f>8.21*10^-4*(G41*0.905)^-4.76*ABS(E41)^1.76*E41/ABS(E41)</f>
        <v>9.9281408601987996E-3</v>
      </c>
      <c r="I41" s="4">
        <f>H41*C41</f>
        <v>0.24820352150496999</v>
      </c>
      <c r="J41" s="4">
        <f>I41/E41</f>
        <v>21.848964173135624</v>
      </c>
    </row>
    <row r="42" spans="1:27" x14ac:dyDescent="0.25">
      <c r="A42" s="9"/>
      <c r="B42" s="4" t="s">
        <v>16</v>
      </c>
      <c r="C42" s="4">
        <v>80</v>
      </c>
      <c r="D42" s="4">
        <f>D12+M16</f>
        <v>4.1679674354424741</v>
      </c>
      <c r="E42" s="4">
        <f t="shared" ref="E42:E45" si="25">D42/1000</f>
        <v>4.1679674354424745E-3</v>
      </c>
      <c r="F42" s="4">
        <v>75</v>
      </c>
      <c r="G42" s="4">
        <f t="shared" ref="G42:G45" si="26">F42/1000</f>
        <v>7.4999999999999997E-2</v>
      </c>
      <c r="H42" s="4">
        <f t="shared" ref="H42:H45" si="27">8.21*10^-4*(G42*0.905)^-4.76*ABS(E42)^1.76*E42/ABS(E42)</f>
        <v>1.9340651726691492E-2</v>
      </c>
      <c r="I42" s="4">
        <f t="shared" ref="I42:I45" si="28">H42*C42</f>
        <v>1.5472521381353195</v>
      </c>
      <c r="J42" s="4">
        <f t="shared" ref="J42:J45" si="29">I42/E42</f>
        <v>371.2246225769905</v>
      </c>
    </row>
    <row r="43" spans="1:27" x14ac:dyDescent="0.25">
      <c r="A43" s="9"/>
      <c r="B43" s="4" t="s">
        <v>17</v>
      </c>
      <c r="C43" s="4">
        <v>25</v>
      </c>
      <c r="D43" s="4">
        <f>D13+M16</f>
        <v>-2.969032564557526</v>
      </c>
      <c r="E43" s="4">
        <f t="shared" si="25"/>
        <v>-2.9690325645575261E-3</v>
      </c>
      <c r="F43" s="4">
        <v>63</v>
      </c>
      <c r="G43" s="4">
        <f t="shared" si="26"/>
        <v>6.3E-2</v>
      </c>
      <c r="H43" s="4">
        <f t="shared" si="27"/>
        <v>-2.4413904199011169E-2</v>
      </c>
      <c r="I43" s="4">
        <f t="shared" si="28"/>
        <v>-0.61034760497527918</v>
      </c>
      <c r="J43" s="4">
        <f t="shared" si="29"/>
        <v>205.57120600872867</v>
      </c>
    </row>
    <row r="44" spans="1:27" x14ac:dyDescent="0.25">
      <c r="A44" s="9"/>
      <c r="B44" s="5" t="s">
        <v>18</v>
      </c>
      <c r="C44" s="5">
        <v>55</v>
      </c>
      <c r="D44" s="5">
        <f>D14+M16-M23</f>
        <v>-9.2497576956196355</v>
      </c>
      <c r="E44" s="4">
        <f t="shared" si="25"/>
        <v>-9.2497576956196356E-3</v>
      </c>
      <c r="F44" s="5">
        <v>110</v>
      </c>
      <c r="G44" s="4">
        <f t="shared" si="26"/>
        <v>0.11</v>
      </c>
      <c r="H44" s="5">
        <f t="shared" si="27"/>
        <v>-1.2707384344590558E-2</v>
      </c>
      <c r="I44" s="5">
        <f t="shared" si="28"/>
        <v>-0.69890613895248066</v>
      </c>
      <c r="J44" s="5">
        <f t="shared" si="29"/>
        <v>75.55939971091982</v>
      </c>
      <c r="K44" s="1"/>
      <c r="L44" s="1"/>
      <c r="M44" s="1"/>
      <c r="N44" s="1"/>
      <c r="O44" s="1"/>
    </row>
    <row r="45" spans="1:27" x14ac:dyDescent="0.25">
      <c r="A45" s="9"/>
      <c r="B45" s="5" t="s">
        <v>19</v>
      </c>
      <c r="C45" s="5">
        <v>25</v>
      </c>
      <c r="D45" s="5">
        <f>D15+M16-M8</f>
        <v>-14.620587915077806</v>
      </c>
      <c r="E45" s="4">
        <f t="shared" si="25"/>
        <v>-1.4620587915077806E-2</v>
      </c>
      <c r="F45" s="5">
        <v>125</v>
      </c>
      <c r="G45" s="4">
        <f t="shared" si="26"/>
        <v>0.125</v>
      </c>
      <c r="H45" s="5">
        <f t="shared" si="27"/>
        <v>-1.5478981121744638E-2</v>
      </c>
      <c r="I45" s="5">
        <f t="shared" si="28"/>
        <v>-0.38697452804361593</v>
      </c>
      <c r="J45" s="5">
        <f t="shared" si="29"/>
        <v>26.46778161667082</v>
      </c>
      <c r="K45" s="1"/>
      <c r="L45" s="1"/>
      <c r="M45" s="1"/>
      <c r="N45" s="1"/>
      <c r="O45" s="1"/>
    </row>
    <row r="46" spans="1:27" x14ac:dyDescent="0.25">
      <c r="A46" s="9"/>
      <c r="I46" s="4">
        <f>SUM(I41:I45)</f>
        <v>9.9227387668913758E-2</v>
      </c>
      <c r="J46" s="4">
        <f>SUM(J41:J45)</f>
        <v>700.6719740864454</v>
      </c>
      <c r="L46" t="s">
        <v>20</v>
      </c>
      <c r="M46">
        <f>-I46/(2*J46)*1000</f>
        <v>-7.080873171664176E-2</v>
      </c>
    </row>
    <row r="47" spans="1:27" x14ac:dyDescent="0.25">
      <c r="A47" s="9"/>
    </row>
    <row r="48" spans="1:27" x14ac:dyDescent="0.25">
      <c r="A48" s="9"/>
      <c r="B48" s="7" t="s">
        <v>21</v>
      </c>
      <c r="C48" s="2" t="s">
        <v>1</v>
      </c>
      <c r="D48" s="2" t="s">
        <v>2</v>
      </c>
      <c r="E48" s="3" t="s">
        <v>36</v>
      </c>
      <c r="F48" s="2" t="s">
        <v>3</v>
      </c>
      <c r="G48" s="2" t="s">
        <v>4</v>
      </c>
      <c r="H48" s="2" t="s">
        <v>5</v>
      </c>
      <c r="I48" s="2" t="s">
        <v>6</v>
      </c>
      <c r="J48" s="2" t="s">
        <v>7</v>
      </c>
      <c r="N48" t="s">
        <v>47</v>
      </c>
      <c r="O48">
        <f>AVERAGE(M38,M46,M53,M60)</f>
        <v>3.3057095223918823E-2</v>
      </c>
      <c r="Z48" t="s">
        <v>47</v>
      </c>
      <c r="AA48">
        <v>3.3057095223918823E-2</v>
      </c>
    </row>
    <row r="49" spans="1:15" x14ac:dyDescent="0.25">
      <c r="A49" s="9"/>
      <c r="B49" s="5" t="s">
        <v>22</v>
      </c>
      <c r="C49" s="5">
        <v>40</v>
      </c>
      <c r="D49" s="5">
        <f>D19+M23-M8</f>
        <v>2.8491697805418319</v>
      </c>
      <c r="E49" s="4">
        <f>D49/1000</f>
        <v>2.849169780541832E-3</v>
      </c>
      <c r="F49" s="5">
        <v>75</v>
      </c>
      <c r="G49" s="5">
        <f>F49/1000</f>
        <v>7.4999999999999997E-2</v>
      </c>
      <c r="H49" s="5">
        <f>8.21*10^-4*(G49*0.905)^-4.76*ABS(E49)^1.76*E49/ABS(E49)</f>
        <v>9.9016726878988284E-3</v>
      </c>
      <c r="I49" s="5">
        <f>H49*C49</f>
        <v>0.39606690751595314</v>
      </c>
      <c r="J49" s="5">
        <f>I49/E49</f>
        <v>139.011339450832</v>
      </c>
      <c r="K49" s="1"/>
      <c r="L49" s="1"/>
      <c r="M49" s="1"/>
      <c r="N49" s="1"/>
      <c r="O49" s="1"/>
    </row>
    <row r="50" spans="1:15" x14ac:dyDescent="0.25">
      <c r="A50" s="9"/>
      <c r="B50" s="5" t="s">
        <v>23</v>
      </c>
      <c r="C50" s="5">
        <v>55</v>
      </c>
      <c r="D50" s="5">
        <f>D20+M23-M16</f>
        <v>9.2497576956196355</v>
      </c>
      <c r="E50" s="4">
        <f t="shared" ref="E50:E52" si="30">D50/1000</f>
        <v>9.2497576956196356E-3</v>
      </c>
      <c r="F50" s="5">
        <v>110</v>
      </c>
      <c r="G50" s="5">
        <f t="shared" ref="G50:G52" si="31">F50/1000</f>
        <v>0.11</v>
      </c>
      <c r="H50" s="5">
        <f t="shared" ref="H50:H52" si="32">8.21*10^-4*(G50*0.905)^-4.76*ABS(E50)^1.76*E50/ABS(E50)</f>
        <v>1.2707384344590558E-2</v>
      </c>
      <c r="I50" s="5">
        <f t="shared" ref="I50:I52" si="33">H50*C50</f>
        <v>0.69890613895248066</v>
      </c>
      <c r="J50" s="5">
        <f t="shared" ref="J50:J52" si="34">I50/E50</f>
        <v>75.55939971091982</v>
      </c>
      <c r="K50" s="1"/>
      <c r="L50" s="1"/>
      <c r="M50" s="1"/>
      <c r="N50" s="1"/>
      <c r="O50" s="1"/>
    </row>
    <row r="51" spans="1:15" x14ac:dyDescent="0.25">
      <c r="A51" s="9"/>
      <c r="B51" s="4" t="s">
        <v>24</v>
      </c>
      <c r="C51" s="4">
        <v>40</v>
      </c>
      <c r="D51" s="4">
        <f>D21+M23</f>
        <v>1.1307251310621109</v>
      </c>
      <c r="E51" s="4">
        <f t="shared" si="30"/>
        <v>1.130725131062111E-3</v>
      </c>
      <c r="F51" s="4">
        <v>63</v>
      </c>
      <c r="G51" s="5">
        <f t="shared" si="31"/>
        <v>6.3E-2</v>
      </c>
      <c r="H51" s="4">
        <f t="shared" si="32"/>
        <v>4.4641965082812046E-3</v>
      </c>
      <c r="I51" s="4">
        <f t="shared" si="33"/>
        <v>0.17856786033124819</v>
      </c>
      <c r="J51" s="4">
        <f t="shared" si="34"/>
        <v>157.92331436333788</v>
      </c>
    </row>
    <row r="52" spans="1:15" x14ac:dyDescent="0.25">
      <c r="A52" s="9"/>
      <c r="B52" s="5" t="s">
        <v>25</v>
      </c>
      <c r="C52" s="5">
        <v>55</v>
      </c>
      <c r="D52" s="5">
        <f>D22+M23-M30</f>
        <v>-5.2785345623984226</v>
      </c>
      <c r="E52" s="4">
        <f t="shared" si="30"/>
        <v>-5.2785345623984226E-3</v>
      </c>
      <c r="F52" s="5">
        <v>75</v>
      </c>
      <c r="G52" s="5">
        <f t="shared" si="31"/>
        <v>7.4999999999999997E-2</v>
      </c>
      <c r="H52" s="5">
        <f t="shared" si="32"/>
        <v>-2.9310811112357799E-2</v>
      </c>
      <c r="I52" s="5">
        <f t="shared" si="33"/>
        <v>-1.612094611179679</v>
      </c>
      <c r="J52" s="5">
        <f t="shared" si="34"/>
        <v>305.40571291574287</v>
      </c>
      <c r="K52" s="1"/>
      <c r="L52" s="1"/>
      <c r="M52" s="1"/>
      <c r="N52" s="1"/>
      <c r="O52" s="1"/>
    </row>
    <row r="53" spans="1:15" x14ac:dyDescent="0.25">
      <c r="A53" s="9"/>
      <c r="I53" s="4">
        <f>SUM(I49:I52)</f>
        <v>-0.3385537043799971</v>
      </c>
      <c r="J53" s="4">
        <f>SUM(J49:J52)</f>
        <v>677.89976644083254</v>
      </c>
      <c r="L53" t="s">
        <v>26</v>
      </c>
      <c r="M53">
        <f>-I53/(2*J53)*1000</f>
        <v>0.24970778951400202</v>
      </c>
    </row>
    <row r="54" spans="1:15" x14ac:dyDescent="0.25">
      <c r="A54" s="9"/>
    </row>
    <row r="55" spans="1:15" x14ac:dyDescent="0.25">
      <c r="A55" s="9"/>
      <c r="B55" s="7" t="s">
        <v>27</v>
      </c>
      <c r="C55" s="2" t="s">
        <v>1</v>
      </c>
      <c r="D55" s="2" t="s">
        <v>2</v>
      </c>
      <c r="E55" s="3" t="s">
        <v>36</v>
      </c>
      <c r="F55" s="2" t="s">
        <v>3</v>
      </c>
      <c r="G55" s="2" t="s">
        <v>4</v>
      </c>
      <c r="H55" s="2" t="s">
        <v>5</v>
      </c>
      <c r="I55" s="2" t="s">
        <v>6</v>
      </c>
      <c r="J55" s="2" t="s">
        <v>7</v>
      </c>
    </row>
    <row r="56" spans="1:15" x14ac:dyDescent="0.25">
      <c r="A56" s="9"/>
      <c r="B56" s="5" t="s">
        <v>28</v>
      </c>
      <c r="C56" s="5">
        <v>30</v>
      </c>
      <c r="D56" s="5">
        <f>D26+M30-M8</f>
        <v>16.689704342940253</v>
      </c>
      <c r="E56" s="5">
        <f>D56/1000</f>
        <v>1.6689704342940252E-2</v>
      </c>
      <c r="F56" s="5">
        <v>140</v>
      </c>
      <c r="G56" s="5">
        <f>F56/1000</f>
        <v>0.14000000000000001</v>
      </c>
      <c r="H56" s="5">
        <f>8.21*10^-4*(G56*0.905)^-4.76*ABS(E56)^1.76*E56/ABS(E56)</f>
        <v>1.1392947140210951E-2</v>
      </c>
      <c r="I56" s="5">
        <f>H56*C56</f>
        <v>0.34178841420632855</v>
      </c>
      <c r="J56" s="5">
        <f>I56/E56</f>
        <v>20.478997541433685</v>
      </c>
      <c r="K56" s="1"/>
      <c r="L56" s="1"/>
      <c r="M56" s="1"/>
      <c r="N56" s="1"/>
      <c r="O56" s="1"/>
    </row>
    <row r="57" spans="1:15" x14ac:dyDescent="0.25">
      <c r="A57" s="9"/>
      <c r="B57" s="5" t="s">
        <v>29</v>
      </c>
      <c r="C57" s="5">
        <v>55</v>
      </c>
      <c r="D57" s="5">
        <f>D27+M30-M23</f>
        <v>5.2785345623984226</v>
      </c>
      <c r="E57" s="5">
        <f t="shared" ref="E57:E59" si="35">D57/1000</f>
        <v>5.2785345623984226E-3</v>
      </c>
      <c r="F57" s="5">
        <v>75</v>
      </c>
      <c r="G57" s="5">
        <f t="shared" ref="G57:G59" si="36">F57/1000</f>
        <v>7.4999999999999997E-2</v>
      </c>
      <c r="H57" s="5">
        <f t="shared" ref="H57:H59" si="37">8.21*10^-4*(G57*0.905)^-4.76*ABS(E57)^1.76*E57/ABS(E57)</f>
        <v>2.9310811112357799E-2</v>
      </c>
      <c r="I57" s="5">
        <f t="shared" ref="I57:I59" si="38">H57*C57</f>
        <v>1.612094611179679</v>
      </c>
      <c r="J57" s="5">
        <f t="shared" ref="J57:J59" si="39">I57/E57</f>
        <v>305.40571291574287</v>
      </c>
      <c r="K57" s="1"/>
      <c r="L57" s="1"/>
      <c r="M57" s="1"/>
      <c r="N57" s="1"/>
      <c r="O57" s="1"/>
    </row>
    <row r="58" spans="1:15" x14ac:dyDescent="0.25">
      <c r="A58" s="9"/>
      <c r="B58" s="4" t="s">
        <v>30</v>
      </c>
      <c r="C58" s="4">
        <v>30</v>
      </c>
      <c r="D58" s="4">
        <f>D28+M30</f>
        <v>-5.2227403065394666</v>
      </c>
      <c r="E58" s="5">
        <f t="shared" si="35"/>
        <v>-5.2227403065394666E-3</v>
      </c>
      <c r="F58" s="4">
        <v>75</v>
      </c>
      <c r="G58" s="5">
        <f t="shared" si="36"/>
        <v>7.4999999999999997E-2</v>
      </c>
      <c r="H58" s="4">
        <f t="shared" si="37"/>
        <v>-2.8767726829384634E-2</v>
      </c>
      <c r="I58" s="5">
        <f t="shared" si="38"/>
        <v>-0.86303180488153908</v>
      </c>
      <c r="J58" s="4">
        <f t="shared" si="39"/>
        <v>165.24501587814444</v>
      </c>
    </row>
    <row r="59" spans="1:15" x14ac:dyDescent="0.25">
      <c r="A59" s="9"/>
      <c r="B59" s="4" t="s">
        <v>31</v>
      </c>
      <c r="C59" s="4">
        <v>55</v>
      </c>
      <c r="D59" s="4">
        <f>D29+M30</f>
        <v>-11.044740306539465</v>
      </c>
      <c r="E59" s="5">
        <f t="shared" si="35"/>
        <v>-1.1044740306539465E-2</v>
      </c>
      <c r="F59" s="4">
        <v>110</v>
      </c>
      <c r="G59" s="5">
        <f t="shared" si="36"/>
        <v>0.11</v>
      </c>
      <c r="H59" s="4">
        <f t="shared" si="37"/>
        <v>-1.7362826849551431E-2</v>
      </c>
      <c r="I59" s="5">
        <f t="shared" si="38"/>
        <v>-0.95495547672532866</v>
      </c>
      <c r="J59" s="4">
        <f t="shared" si="39"/>
        <v>86.462465410790188</v>
      </c>
    </row>
    <row r="60" spans="1:15" x14ac:dyDescent="0.25">
      <c r="A60" s="9"/>
      <c r="I60" s="4">
        <f>SUM(I56:I59)</f>
        <v>0.13589574377913982</v>
      </c>
      <c r="J60" s="4">
        <f>SUM(J56:J59)</f>
        <v>577.59219174611121</v>
      </c>
      <c r="L60" t="s">
        <v>32</v>
      </c>
      <c r="M60">
        <f>-I60/(2*J60)*1000</f>
        <v>-0.11763987266544863</v>
      </c>
    </row>
    <row r="61" spans="1:15" x14ac:dyDescent="0.25">
      <c r="A61" s="9"/>
    </row>
    <row r="62" spans="1:15" x14ac:dyDescent="0.25">
      <c r="A62" s="8" t="s">
        <v>37</v>
      </c>
      <c r="B62" s="2" t="s">
        <v>0</v>
      </c>
      <c r="C62" s="2" t="s">
        <v>1</v>
      </c>
      <c r="D62" s="2" t="s">
        <v>2</v>
      </c>
      <c r="E62" s="3" t="s">
        <v>35</v>
      </c>
      <c r="F62" s="2" t="s">
        <v>3</v>
      </c>
      <c r="G62" s="2" t="s">
        <v>4</v>
      </c>
      <c r="H62" s="2" t="s">
        <v>5</v>
      </c>
      <c r="I62" s="2" t="s">
        <v>6</v>
      </c>
      <c r="J62" s="2" t="s">
        <v>7</v>
      </c>
    </row>
    <row r="63" spans="1:15" x14ac:dyDescent="0.25">
      <c r="A63" s="9"/>
      <c r="B63" s="4" t="s">
        <v>8</v>
      </c>
      <c r="C63" s="4">
        <v>70</v>
      </c>
      <c r="D63" s="4">
        <f>D33+M38</f>
        <v>34.271524546284041</v>
      </c>
      <c r="E63" s="4">
        <f>D63/1000</f>
        <v>3.4271524546284043E-2</v>
      </c>
      <c r="F63" s="4">
        <v>200</v>
      </c>
      <c r="G63" s="4">
        <f>F63/1000</f>
        <v>0.2</v>
      </c>
      <c r="H63" s="4">
        <f>8.21*10^-4*(G63*0.905)^-4.76*ABS(E63)^1.76*E63/ABS(E63)</f>
        <v>7.4007539779973311E-3</v>
      </c>
      <c r="I63" s="4">
        <f>H63*C63</f>
        <v>0.51805277845981312</v>
      </c>
      <c r="J63" s="4">
        <f>I63/E63</f>
        <v>15.116128777994033</v>
      </c>
    </row>
    <row r="64" spans="1:15" x14ac:dyDescent="0.25">
      <c r="A64" s="9"/>
      <c r="B64" s="5" t="s">
        <v>9</v>
      </c>
      <c r="C64" s="5">
        <v>25</v>
      </c>
      <c r="D64" s="4">
        <f>D34+M38-M46</f>
        <v>14.762365842558212</v>
      </c>
      <c r="E64" s="4">
        <f t="shared" ref="E64:E67" si="40">D64/1000</f>
        <v>1.4762365842558212E-2</v>
      </c>
      <c r="F64" s="5">
        <v>125</v>
      </c>
      <c r="G64" s="4">
        <f t="shared" ref="G64:G67" si="41">F64/1000</f>
        <v>0.125</v>
      </c>
      <c r="H64" s="5">
        <f t="shared" ref="H64:H67" si="42">8.21*10^-4*(G64*0.905)^-4.76*ABS(E64)^1.76*E64/ABS(E64)</f>
        <v>1.5744133171432355E-2</v>
      </c>
      <c r="I64" s="4">
        <f t="shared" ref="I64:I67" si="43">H64*C64</f>
        <v>0.39360332928580888</v>
      </c>
      <c r="J64" s="5">
        <f t="shared" ref="J64:J67" si="44">I64/E64</f>
        <v>26.662618545267012</v>
      </c>
      <c r="K64" s="1"/>
      <c r="L64" s="1"/>
      <c r="M64" s="1"/>
      <c r="N64" s="1"/>
      <c r="O64" s="1"/>
    </row>
    <row r="65" spans="1:27" x14ac:dyDescent="0.25">
      <c r="A65" s="9"/>
      <c r="B65" s="5" t="s">
        <v>10</v>
      </c>
      <c r="C65" s="5">
        <v>40</v>
      </c>
      <c r="D65" s="4">
        <f>D35+M38-M53</f>
        <v>-3.0279083742920703</v>
      </c>
      <c r="E65" s="4">
        <f t="shared" si="40"/>
        <v>-3.0279083742920702E-3</v>
      </c>
      <c r="F65" s="5">
        <v>75</v>
      </c>
      <c r="G65" s="4">
        <f t="shared" si="41"/>
        <v>7.4999999999999997E-2</v>
      </c>
      <c r="H65" s="5">
        <f t="shared" si="42"/>
        <v>-1.1020860610999833E-2</v>
      </c>
      <c r="I65" s="4">
        <f t="shared" si="43"/>
        <v>-0.44083442443999332</v>
      </c>
      <c r="J65" s="5">
        <f t="shared" si="44"/>
        <v>145.59041091957121</v>
      </c>
      <c r="K65" s="1"/>
      <c r="L65" s="1"/>
      <c r="M65" s="1"/>
      <c r="N65" s="1"/>
      <c r="O65" s="1"/>
    </row>
    <row r="66" spans="1:27" x14ac:dyDescent="0.25">
      <c r="A66" s="9"/>
      <c r="B66" s="5" t="s">
        <v>11</v>
      </c>
      <c r="C66" s="5">
        <v>30</v>
      </c>
      <c r="D66" s="4">
        <f>D36+M38-M60</f>
        <v>-16.501095274511041</v>
      </c>
      <c r="E66" s="4">
        <f t="shared" si="40"/>
        <v>-1.6501095274511039E-2</v>
      </c>
      <c r="F66" s="5">
        <v>140</v>
      </c>
      <c r="G66" s="4">
        <f t="shared" si="41"/>
        <v>0.14000000000000001</v>
      </c>
      <c r="H66" s="5">
        <f t="shared" si="42"/>
        <v>-1.1167319683126236E-2</v>
      </c>
      <c r="I66" s="4">
        <f t="shared" si="43"/>
        <v>-0.3350195904937871</v>
      </c>
      <c r="J66" s="5">
        <f t="shared" si="44"/>
        <v>20.302869895629666</v>
      </c>
      <c r="K66" s="1"/>
      <c r="L66" s="1"/>
      <c r="M66" s="1"/>
      <c r="N66" s="1"/>
      <c r="O66" s="1"/>
    </row>
    <row r="67" spans="1:27" x14ac:dyDescent="0.25">
      <c r="A67" s="9"/>
      <c r="B67" s="4" t="s">
        <v>12</v>
      </c>
      <c r="C67" s="4">
        <v>25</v>
      </c>
      <c r="D67" s="4">
        <f>D37+M38</f>
        <v>-35.198475453715957</v>
      </c>
      <c r="E67" s="4">
        <f t="shared" si="40"/>
        <v>-3.5198475453715961E-2</v>
      </c>
      <c r="F67" s="4">
        <v>200</v>
      </c>
      <c r="G67" s="4">
        <f t="shared" si="41"/>
        <v>0.2</v>
      </c>
      <c r="H67" s="4">
        <f t="shared" si="42"/>
        <v>-7.7566665608922751E-3</v>
      </c>
      <c r="I67" s="4">
        <f t="shared" si="43"/>
        <v>-0.19391666402230687</v>
      </c>
      <c r="J67" s="4">
        <f t="shared" si="44"/>
        <v>5.5092347473201366</v>
      </c>
    </row>
    <row r="68" spans="1:27" x14ac:dyDescent="0.25">
      <c r="A68" s="9"/>
      <c r="I68" s="4">
        <f>SUM(I63:I67)</f>
        <v>-5.8114571210465288E-2</v>
      </c>
      <c r="J68" s="4">
        <f>SUM(J63:J67)</f>
        <v>213.18126288578208</v>
      </c>
      <c r="L68" t="s">
        <v>13</v>
      </c>
      <c r="M68">
        <f>-I68/(2*J68)*1000</f>
        <v>0.13630318730591678</v>
      </c>
    </row>
    <row r="69" spans="1:27" x14ac:dyDescent="0.25">
      <c r="A69" s="9"/>
    </row>
    <row r="70" spans="1:27" x14ac:dyDescent="0.25">
      <c r="A70" s="9"/>
      <c r="B70" s="7" t="s">
        <v>14</v>
      </c>
      <c r="C70" s="2" t="s">
        <v>1</v>
      </c>
      <c r="D70" s="2" t="s">
        <v>2</v>
      </c>
      <c r="E70" s="3" t="s">
        <v>36</v>
      </c>
      <c r="F70" s="2" t="s">
        <v>3</v>
      </c>
      <c r="G70" s="2" t="s">
        <v>4</v>
      </c>
      <c r="H70" s="2" t="s">
        <v>5</v>
      </c>
      <c r="I70" s="2" t="s">
        <v>6</v>
      </c>
      <c r="J70" s="2" t="s">
        <v>7</v>
      </c>
    </row>
    <row r="71" spans="1:27" x14ac:dyDescent="0.25">
      <c r="A71" s="9"/>
      <c r="B71" s="4" t="s">
        <v>15</v>
      </c>
      <c r="C71" s="4">
        <v>25</v>
      </c>
      <c r="D71" s="4">
        <f>D41+M46</f>
        <v>11.289158703725832</v>
      </c>
      <c r="E71" s="4">
        <f>D71/1000</f>
        <v>1.1289158703725832E-2</v>
      </c>
      <c r="F71" s="4">
        <v>125</v>
      </c>
      <c r="G71" s="4">
        <f>F71/1000</f>
        <v>0.125</v>
      </c>
      <c r="H71" s="4">
        <f>8.21*10^-4*(G71*0.905)^-4.76*ABS(E71)^1.76*E71/ABS(E71)</f>
        <v>9.819483307726827E-3</v>
      </c>
      <c r="I71" s="4">
        <f>H71*C71</f>
        <v>0.24548708269317068</v>
      </c>
      <c r="J71" s="4">
        <f>I71/E71</f>
        <v>21.745383259795172</v>
      </c>
    </row>
    <row r="72" spans="1:27" x14ac:dyDescent="0.25">
      <c r="A72" s="9"/>
      <c r="B72" s="4" t="s">
        <v>16</v>
      </c>
      <c r="C72" s="4">
        <v>80</v>
      </c>
      <c r="D72" s="4">
        <f>D42+M46</f>
        <v>4.0971587037258326</v>
      </c>
      <c r="E72" s="4">
        <f t="shared" ref="E72:E75" si="45">D72/1000</f>
        <v>4.0971587037258329E-3</v>
      </c>
      <c r="F72" s="4">
        <v>75</v>
      </c>
      <c r="G72" s="4">
        <f t="shared" ref="G72:G75" si="46">F72/1000</f>
        <v>7.4999999999999997E-2</v>
      </c>
      <c r="H72" s="4">
        <f t="shared" ref="H72:H75" si="47">8.21*10^-4*(G72*0.905)^-4.76*ABS(E72)^1.76*E72/ABS(E72)</f>
        <v>1.8766099339499055E-2</v>
      </c>
      <c r="I72" s="4">
        <f t="shared" ref="I72:I75" si="48">H72*C72</f>
        <v>1.5012879471599243</v>
      </c>
      <c r="J72" s="4">
        <f t="shared" ref="J72:J75" si="49">I72/E72</f>
        <v>366.42172191052748</v>
      </c>
    </row>
    <row r="73" spans="1:27" x14ac:dyDescent="0.25">
      <c r="A73" s="9"/>
      <c r="B73" s="4" t="s">
        <v>17</v>
      </c>
      <c r="C73" s="4">
        <v>25</v>
      </c>
      <c r="D73" s="4">
        <f>D43+M46</f>
        <v>-3.0398412962741679</v>
      </c>
      <c r="E73" s="4">
        <f t="shared" si="45"/>
        <v>-3.0398412962741677E-3</v>
      </c>
      <c r="F73" s="4">
        <v>63</v>
      </c>
      <c r="G73" s="4">
        <f t="shared" si="46"/>
        <v>6.3E-2</v>
      </c>
      <c r="H73" s="4">
        <f t="shared" si="47"/>
        <v>-2.5447932688158047E-2</v>
      </c>
      <c r="I73" s="4">
        <f t="shared" si="48"/>
        <v>-0.63619831720395115</v>
      </c>
      <c r="J73" s="4">
        <f t="shared" si="49"/>
        <v>209.2866880858939</v>
      </c>
    </row>
    <row r="74" spans="1:27" x14ac:dyDescent="0.25">
      <c r="A74" s="9"/>
      <c r="B74" s="5" t="s">
        <v>18</v>
      </c>
      <c r="C74" s="5">
        <v>55</v>
      </c>
      <c r="D74" s="5">
        <f>D44+M46-M53</f>
        <v>-9.5702742168502795</v>
      </c>
      <c r="E74" s="4">
        <f t="shared" si="45"/>
        <v>-9.5702742168502792E-3</v>
      </c>
      <c r="F74" s="5">
        <v>110</v>
      </c>
      <c r="G74" s="4">
        <f t="shared" si="46"/>
        <v>0.11</v>
      </c>
      <c r="H74" s="5">
        <f t="shared" si="47"/>
        <v>-1.349253802540277E-2</v>
      </c>
      <c r="I74" s="5">
        <f t="shared" si="48"/>
        <v>-0.74208959139715236</v>
      </c>
      <c r="J74" s="5">
        <f t="shared" si="49"/>
        <v>77.541100138025641</v>
      </c>
      <c r="K74" s="1"/>
      <c r="L74" s="1"/>
      <c r="M74" s="1"/>
      <c r="N74" s="1"/>
      <c r="O74" s="1"/>
    </row>
    <row r="75" spans="1:27" x14ac:dyDescent="0.25">
      <c r="A75" s="9"/>
      <c r="B75" s="5" t="s">
        <v>19</v>
      </c>
      <c r="C75" s="5">
        <v>25</v>
      </c>
      <c r="D75" s="5">
        <f>D45+M46-M38</f>
        <v>-14.762365842558212</v>
      </c>
      <c r="E75" s="4">
        <f t="shared" si="45"/>
        <v>-1.4762365842558212E-2</v>
      </c>
      <c r="F75" s="5">
        <v>125</v>
      </c>
      <c r="G75" s="4">
        <f t="shared" si="46"/>
        <v>0.125</v>
      </c>
      <c r="H75" s="5">
        <f t="shared" si="47"/>
        <v>-1.5744133171432355E-2</v>
      </c>
      <c r="I75" s="5">
        <f t="shared" si="48"/>
        <v>-0.39360332928580888</v>
      </c>
      <c r="J75" s="5">
        <f t="shared" si="49"/>
        <v>26.662618545267012</v>
      </c>
      <c r="K75" s="1"/>
      <c r="L75" s="1"/>
      <c r="M75" s="1"/>
      <c r="N75" s="1"/>
      <c r="O75" s="1"/>
    </row>
    <row r="76" spans="1:27" x14ac:dyDescent="0.25">
      <c r="A76" s="9"/>
      <c r="I76" s="4">
        <f>SUM(I71:I75)</f>
        <v>-2.5116208033817311E-2</v>
      </c>
      <c r="J76" s="4">
        <f>SUM(J71:J75)</f>
        <v>701.65751193950928</v>
      </c>
      <c r="L76" t="s">
        <v>20</v>
      </c>
      <c r="M76">
        <f>-I76/(2*J76)*1000</f>
        <v>1.7897768930308703E-2</v>
      </c>
    </row>
    <row r="77" spans="1:27" x14ac:dyDescent="0.25">
      <c r="A77" s="9"/>
    </row>
    <row r="78" spans="1:27" x14ac:dyDescent="0.25">
      <c r="A78" s="9"/>
      <c r="B78" s="7" t="s">
        <v>21</v>
      </c>
      <c r="C78" s="2" t="s">
        <v>1</v>
      </c>
      <c r="D78" s="2" t="s">
        <v>2</v>
      </c>
      <c r="E78" s="3" t="s">
        <v>36</v>
      </c>
      <c r="F78" s="2" t="s">
        <v>3</v>
      </c>
      <c r="G78" s="2" t="s">
        <v>4</v>
      </c>
      <c r="H78" s="2" t="s">
        <v>5</v>
      </c>
      <c r="I78" s="2" t="s">
        <v>6</v>
      </c>
      <c r="J78" s="2" t="s">
        <v>7</v>
      </c>
      <c r="N78">
        <v>2</v>
      </c>
      <c r="O78">
        <f>AVERAGE(M68,M76,M83,M90)</f>
        <v>6.1126683890994959E-2</v>
      </c>
      <c r="Z78">
        <v>2</v>
      </c>
      <c r="AA78">
        <v>6.1126683890994959E-2</v>
      </c>
    </row>
    <row r="79" spans="1:27" x14ac:dyDescent="0.25">
      <c r="A79" s="9"/>
      <c r="B79" s="5" t="s">
        <v>22</v>
      </c>
      <c r="C79" s="5">
        <v>40</v>
      </c>
      <c r="D79" s="5">
        <f>D49+M53-M38</f>
        <v>3.0279083742920703</v>
      </c>
      <c r="E79" s="4">
        <f>D79/1000</f>
        <v>3.0279083742920702E-3</v>
      </c>
      <c r="F79" s="5">
        <v>75</v>
      </c>
      <c r="G79" s="5">
        <f>F79/1000</f>
        <v>7.4999999999999997E-2</v>
      </c>
      <c r="H79" s="5">
        <f>8.21*10^-4*(G79*0.905)^-4.76*ABS(E79)^1.76*E79/ABS(E79)</f>
        <v>1.1020860610999833E-2</v>
      </c>
      <c r="I79" s="5">
        <f>H79*C79</f>
        <v>0.44083442443999332</v>
      </c>
      <c r="J79" s="5">
        <f>I79/E79</f>
        <v>145.59041091957121</v>
      </c>
      <c r="K79" s="1"/>
      <c r="L79" s="1"/>
      <c r="M79" s="1"/>
      <c r="N79" s="1"/>
      <c r="O79" s="1"/>
    </row>
    <row r="80" spans="1:27" x14ac:dyDescent="0.25">
      <c r="A80" s="9"/>
      <c r="B80" s="5" t="s">
        <v>23</v>
      </c>
      <c r="C80" s="5">
        <v>55</v>
      </c>
      <c r="D80" s="5">
        <f>D50+M53-M46</f>
        <v>9.5702742168502795</v>
      </c>
      <c r="E80" s="4">
        <f t="shared" ref="E80:E82" si="50">D80/1000</f>
        <v>9.5702742168502792E-3</v>
      </c>
      <c r="F80" s="5">
        <v>110</v>
      </c>
      <c r="G80" s="5">
        <f t="shared" ref="G80:G82" si="51">F80/1000</f>
        <v>0.11</v>
      </c>
      <c r="H80" s="5">
        <f t="shared" ref="H80:H82" si="52">8.21*10^-4*(G80*0.905)^-4.76*ABS(E80)^1.76*E80/ABS(E80)</f>
        <v>1.349253802540277E-2</v>
      </c>
      <c r="I80" s="5">
        <f t="shared" ref="I80:I82" si="53">H80*C80</f>
        <v>0.74208959139715236</v>
      </c>
      <c r="J80" s="5">
        <f t="shared" ref="J80:J82" si="54">I80/E80</f>
        <v>77.541100138025641</v>
      </c>
      <c r="K80" s="1"/>
      <c r="L80" s="1"/>
      <c r="M80" s="1"/>
      <c r="N80" s="1"/>
      <c r="O80" s="1"/>
    </row>
    <row r="81" spans="1:15" x14ac:dyDescent="0.25">
      <c r="A81" s="9"/>
      <c r="B81" s="4" t="s">
        <v>24</v>
      </c>
      <c r="C81" s="4">
        <v>40</v>
      </c>
      <c r="D81" s="4">
        <f>D51+M53</f>
        <v>1.380432920576113</v>
      </c>
      <c r="E81" s="4">
        <f t="shared" si="50"/>
        <v>1.380432920576113E-3</v>
      </c>
      <c r="F81" s="4">
        <v>63</v>
      </c>
      <c r="G81" s="5">
        <f t="shared" si="51"/>
        <v>6.3E-2</v>
      </c>
      <c r="H81" s="4">
        <f t="shared" si="52"/>
        <v>6.3425200156043164E-3</v>
      </c>
      <c r="I81" s="4">
        <f t="shared" si="53"/>
        <v>0.25370080062417266</v>
      </c>
      <c r="J81" s="4">
        <f t="shared" si="54"/>
        <v>183.78350504586098</v>
      </c>
    </row>
    <row r="82" spans="1:15" x14ac:dyDescent="0.25">
      <c r="A82" s="9"/>
      <c r="B82" s="5" t="s">
        <v>25</v>
      </c>
      <c r="C82" s="5">
        <v>55</v>
      </c>
      <c r="D82" s="5">
        <f>D52+M53-M60</f>
        <v>-4.9111869002189721</v>
      </c>
      <c r="E82" s="4">
        <f t="shared" si="50"/>
        <v>-4.911186900218972E-3</v>
      </c>
      <c r="F82" s="5">
        <v>75</v>
      </c>
      <c r="G82" s="5">
        <f t="shared" si="51"/>
        <v>7.4999999999999997E-2</v>
      </c>
      <c r="H82" s="5">
        <f t="shared" si="52"/>
        <v>-2.5816209659425909E-2</v>
      </c>
      <c r="I82" s="5">
        <f t="shared" si="53"/>
        <v>-1.419891531268425</v>
      </c>
      <c r="J82" s="5">
        <f t="shared" si="54"/>
        <v>289.11372344740477</v>
      </c>
      <c r="K82" s="1"/>
      <c r="L82" s="1"/>
      <c r="M82" s="1"/>
      <c r="N82" s="1"/>
      <c r="O82" s="1"/>
    </row>
    <row r="83" spans="1:15" x14ac:dyDescent="0.25">
      <c r="A83" s="9"/>
      <c r="I83" s="4">
        <f>SUM(I79:I82)</f>
        <v>1.6733285192893188E-2</v>
      </c>
      <c r="J83" s="4">
        <f>SUM(J79:J82)</f>
        <v>696.02873955086261</v>
      </c>
      <c r="L83" t="s">
        <v>26</v>
      </c>
      <c r="M83">
        <f>-I83/(2*J83)*1000</f>
        <v>-1.2020541855563994E-2</v>
      </c>
    </row>
    <row r="84" spans="1:15" x14ac:dyDescent="0.25">
      <c r="A84" s="9"/>
    </row>
    <row r="85" spans="1:15" x14ac:dyDescent="0.25">
      <c r="A85" s="9"/>
      <c r="B85" s="7" t="s">
        <v>27</v>
      </c>
      <c r="C85" s="2" t="s">
        <v>1</v>
      </c>
      <c r="D85" s="2" t="s">
        <v>2</v>
      </c>
      <c r="E85" s="3" t="s">
        <v>36</v>
      </c>
      <c r="F85" s="2" t="s">
        <v>3</v>
      </c>
      <c r="G85" s="2" t="s">
        <v>4</v>
      </c>
      <c r="H85" s="2" t="s">
        <v>5</v>
      </c>
      <c r="I85" s="2" t="s">
        <v>6</v>
      </c>
      <c r="J85" s="2" t="s">
        <v>7</v>
      </c>
    </row>
    <row r="86" spans="1:15" x14ac:dyDescent="0.25">
      <c r="A86" s="9"/>
      <c r="B86" s="5" t="s">
        <v>28</v>
      </c>
      <c r="C86" s="5">
        <v>30</v>
      </c>
      <c r="D86" s="5">
        <f>D56+M60-M38</f>
        <v>16.501095274511041</v>
      </c>
      <c r="E86" s="5">
        <f>D86/1000</f>
        <v>1.6501095274511039E-2</v>
      </c>
      <c r="F86" s="5">
        <v>140</v>
      </c>
      <c r="G86" s="5">
        <f>F86/1000</f>
        <v>0.14000000000000001</v>
      </c>
      <c r="H86" s="5">
        <f>8.21*10^-4*(G86*0.905)^-4.76*ABS(E86)^1.76*E86/ABS(E86)</f>
        <v>1.1167319683126236E-2</v>
      </c>
      <c r="I86" s="5">
        <f>H86*C86</f>
        <v>0.3350195904937871</v>
      </c>
      <c r="J86" s="5">
        <f>I86/E86</f>
        <v>20.302869895629666</v>
      </c>
      <c r="K86" s="1"/>
      <c r="L86" s="1"/>
      <c r="M86" s="1"/>
      <c r="N86" s="1"/>
      <c r="O86" s="1"/>
    </row>
    <row r="87" spans="1:15" x14ac:dyDescent="0.25">
      <c r="A87" s="9"/>
      <c r="B87" s="5" t="s">
        <v>29</v>
      </c>
      <c r="C87" s="5">
        <v>55</v>
      </c>
      <c r="D87" s="5">
        <f>D57+M60-M53</f>
        <v>4.9111869002189721</v>
      </c>
      <c r="E87" s="5">
        <f t="shared" ref="E87:E89" si="55">D87/1000</f>
        <v>4.911186900218972E-3</v>
      </c>
      <c r="F87" s="5">
        <v>75</v>
      </c>
      <c r="G87" s="5">
        <f t="shared" ref="G87:G89" si="56">F87/1000</f>
        <v>7.4999999999999997E-2</v>
      </c>
      <c r="H87" s="5">
        <f t="shared" ref="H87:H89" si="57">8.21*10^-4*(G87*0.905)^-4.76*ABS(E87)^1.76*E87/ABS(E87)</f>
        <v>2.5816209659425909E-2</v>
      </c>
      <c r="I87" s="5">
        <f t="shared" ref="I87:I89" si="58">H87*C87</f>
        <v>1.419891531268425</v>
      </c>
      <c r="J87" s="5">
        <f t="shared" ref="J87:J89" si="59">I87/E87</f>
        <v>289.11372344740477</v>
      </c>
      <c r="K87" s="1"/>
      <c r="L87" s="1"/>
      <c r="M87" s="1"/>
      <c r="N87" s="1"/>
      <c r="O87" s="1"/>
    </row>
    <row r="88" spans="1:15" x14ac:dyDescent="0.25">
      <c r="A88" s="9"/>
      <c r="B88" s="4" t="s">
        <v>30</v>
      </c>
      <c r="C88" s="4">
        <v>30</v>
      </c>
      <c r="D88" s="4">
        <f>D58+M60</f>
        <v>-5.3403801792049155</v>
      </c>
      <c r="E88" s="5">
        <f t="shared" si="55"/>
        <v>-5.3403801792049153E-3</v>
      </c>
      <c r="F88" s="4">
        <v>75</v>
      </c>
      <c r="G88" s="5">
        <f t="shared" si="56"/>
        <v>7.4999999999999997E-2</v>
      </c>
      <c r="H88" s="4">
        <f t="shared" si="57"/>
        <v>-2.991791575866224E-2</v>
      </c>
      <c r="I88" s="5">
        <f t="shared" si="58"/>
        <v>-0.89753747275986717</v>
      </c>
      <c r="J88" s="4">
        <f t="shared" si="59"/>
        <v>168.06621301135419</v>
      </c>
    </row>
    <row r="89" spans="1:15" x14ac:dyDescent="0.25">
      <c r="A89" s="9"/>
      <c r="B89" s="4" t="s">
        <v>31</v>
      </c>
      <c r="C89" s="4">
        <v>55</v>
      </c>
      <c r="D89" s="4">
        <f>D59+M60</f>
        <v>-11.162380179204913</v>
      </c>
      <c r="E89" s="5">
        <f t="shared" si="55"/>
        <v>-1.1162380179204913E-2</v>
      </c>
      <c r="F89" s="4">
        <v>110</v>
      </c>
      <c r="G89" s="5">
        <f t="shared" si="56"/>
        <v>0.11</v>
      </c>
      <c r="H89" s="4">
        <f t="shared" si="57"/>
        <v>-1.7689628991419709E-2</v>
      </c>
      <c r="I89" s="5">
        <f t="shared" si="58"/>
        <v>-0.97292959452808403</v>
      </c>
      <c r="J89" s="4">
        <f t="shared" si="59"/>
        <v>87.161481593380472</v>
      </c>
    </row>
    <row r="90" spans="1:15" x14ac:dyDescent="0.25">
      <c r="A90" s="9"/>
      <c r="I90" s="4">
        <f>SUM(I86:I89)</f>
        <v>-0.115555945525739</v>
      </c>
      <c r="J90" s="4">
        <f>SUM(J86:J89)</f>
        <v>564.64428794776904</v>
      </c>
      <c r="L90" t="s">
        <v>32</v>
      </c>
      <c r="M90">
        <f>-I90/(2*J90)*1000</f>
        <v>0.10232632118331834</v>
      </c>
    </row>
    <row r="91" spans="1:15" x14ac:dyDescent="0.25">
      <c r="A91" s="9"/>
    </row>
    <row r="92" spans="1:15" x14ac:dyDescent="0.25">
      <c r="A92" s="8" t="s">
        <v>38</v>
      </c>
      <c r="B92" s="2" t="s">
        <v>0</v>
      </c>
      <c r="C92" s="2" t="s">
        <v>1</v>
      </c>
      <c r="D92" s="2" t="s">
        <v>2</v>
      </c>
      <c r="E92" s="3" t="s">
        <v>35</v>
      </c>
      <c r="F92" s="2" t="s">
        <v>3</v>
      </c>
      <c r="G92" s="2" t="s">
        <v>4</v>
      </c>
      <c r="H92" s="2" t="s">
        <v>5</v>
      </c>
      <c r="I92" s="2" t="s">
        <v>6</v>
      </c>
      <c r="J92" s="2" t="s">
        <v>7</v>
      </c>
    </row>
    <row r="93" spans="1:15" x14ac:dyDescent="0.25">
      <c r="A93" s="9"/>
      <c r="B93" s="4" t="s">
        <v>8</v>
      </c>
      <c r="C93" s="4">
        <v>70</v>
      </c>
      <c r="D93" s="4">
        <f>D63+M68</f>
        <v>34.407827733589961</v>
      </c>
      <c r="E93" s="4">
        <f>D93/1000</f>
        <v>3.4407827733589962E-2</v>
      </c>
      <c r="F93" s="4">
        <v>200</v>
      </c>
      <c r="G93" s="4">
        <f>F93/1000</f>
        <v>0.2</v>
      </c>
      <c r="H93" s="4">
        <f>8.21*10^-4*(G93*0.905)^-4.76*ABS(E93)^1.76*E93/ABS(E93)</f>
        <v>7.452635997929816E-3</v>
      </c>
      <c r="I93" s="4">
        <f>H93*C93</f>
        <v>0.52168451985508713</v>
      </c>
      <c r="J93" s="4">
        <f>I93/E93</f>
        <v>15.16179759717301</v>
      </c>
    </row>
    <row r="94" spans="1:15" x14ac:dyDescent="0.25">
      <c r="A94" s="9"/>
      <c r="B94" s="5" t="s">
        <v>9</v>
      </c>
      <c r="C94" s="5">
        <v>25</v>
      </c>
      <c r="D94" s="4">
        <f>D64+M68-M76</f>
        <v>14.88077126093382</v>
      </c>
      <c r="E94" s="4">
        <f t="shared" ref="E94:E97" si="60">D94/1000</f>
        <v>1.4880771260933819E-2</v>
      </c>
      <c r="F94" s="5">
        <v>125</v>
      </c>
      <c r="G94" s="4">
        <f t="shared" ref="G94:G97" si="61">F94/1000</f>
        <v>0.125</v>
      </c>
      <c r="H94" s="5">
        <f t="shared" ref="H94:H97" si="62">8.21*10^-4*(G94*0.905)^-4.76*ABS(E94)^1.76*E94/ABS(E94)</f>
        <v>1.5967062834158954E-2</v>
      </c>
      <c r="I94" s="4">
        <f t="shared" ref="I94:I97" si="63">H94*C94</f>
        <v>0.39917657085397384</v>
      </c>
      <c r="J94" s="5">
        <f t="shared" ref="J94:J97" si="64">I94/E94</f>
        <v>26.824992055480607</v>
      </c>
      <c r="K94" s="1"/>
      <c r="L94" s="1"/>
      <c r="M94" s="1"/>
      <c r="N94" s="1"/>
      <c r="O94" s="1"/>
    </row>
    <row r="95" spans="1:15" x14ac:dyDescent="0.25">
      <c r="A95" s="9"/>
      <c r="B95" s="5" t="s">
        <v>10</v>
      </c>
      <c r="C95" s="5">
        <v>40</v>
      </c>
      <c r="D95" s="4">
        <f>D65+M68-M83</f>
        <v>-2.8795846451305893</v>
      </c>
      <c r="E95" s="4">
        <f t="shared" si="60"/>
        <v>-2.8795846451305893E-3</v>
      </c>
      <c r="F95" s="5">
        <v>75</v>
      </c>
      <c r="G95" s="4">
        <f t="shared" si="61"/>
        <v>7.4999999999999997E-2</v>
      </c>
      <c r="H95" s="5">
        <f t="shared" si="62"/>
        <v>-1.0088459172666762E-2</v>
      </c>
      <c r="I95" s="4">
        <f t="shared" si="63"/>
        <v>-0.4035383669066705</v>
      </c>
      <c r="J95" s="5">
        <f t="shared" si="64"/>
        <v>140.13769923001169</v>
      </c>
      <c r="K95" s="1"/>
      <c r="L95" s="1"/>
      <c r="M95" s="1"/>
      <c r="N95" s="1"/>
      <c r="O95" s="1"/>
    </row>
    <row r="96" spans="1:15" x14ac:dyDescent="0.25">
      <c r="A96" s="9"/>
      <c r="B96" s="5" t="s">
        <v>11</v>
      </c>
      <c r="C96" s="5">
        <v>30</v>
      </c>
      <c r="D96" s="4">
        <f>D66+M68-M90</f>
        <v>-16.467118408388444</v>
      </c>
      <c r="E96" s="4">
        <f t="shared" si="60"/>
        <v>-1.6467118408388444E-2</v>
      </c>
      <c r="F96" s="5">
        <v>140</v>
      </c>
      <c r="G96" s="4">
        <f t="shared" si="61"/>
        <v>0.14000000000000001</v>
      </c>
      <c r="H96" s="5">
        <f t="shared" si="62"/>
        <v>-1.1126881450824818E-2</v>
      </c>
      <c r="I96" s="4">
        <f t="shared" si="63"/>
        <v>-0.33380644352474453</v>
      </c>
      <c r="J96" s="5">
        <f t="shared" si="64"/>
        <v>20.27109025673257</v>
      </c>
      <c r="K96" s="1"/>
      <c r="L96" s="1"/>
      <c r="M96" s="1"/>
      <c r="N96" s="1"/>
      <c r="O96" s="1"/>
    </row>
    <row r="97" spans="1:27" x14ac:dyDescent="0.25">
      <c r="A97" s="9"/>
      <c r="B97" s="4" t="s">
        <v>12</v>
      </c>
      <c r="C97" s="4">
        <v>25</v>
      </c>
      <c r="D97" s="4">
        <f>D67+M68</f>
        <v>-35.062172266410037</v>
      </c>
      <c r="E97" s="4">
        <f t="shared" si="60"/>
        <v>-3.5062172266410035E-2</v>
      </c>
      <c r="F97" s="4">
        <v>200</v>
      </c>
      <c r="G97" s="4">
        <f t="shared" si="61"/>
        <v>0.2</v>
      </c>
      <c r="H97" s="4">
        <f t="shared" si="62"/>
        <v>-7.7038791687583661E-3</v>
      </c>
      <c r="I97" s="4">
        <f t="shared" si="63"/>
        <v>-0.19259697921895916</v>
      </c>
      <c r="J97" s="4">
        <f t="shared" si="64"/>
        <v>5.4930133180444525</v>
      </c>
    </row>
    <row r="98" spans="1:27" x14ac:dyDescent="0.25">
      <c r="A98" s="9"/>
      <c r="I98" s="4">
        <f>SUM(I93:I97)</f>
        <v>-9.0806989413131645E-3</v>
      </c>
      <c r="J98" s="4">
        <f>SUM(J93:J97)</f>
        <v>207.88859245744234</v>
      </c>
      <c r="L98" t="s">
        <v>13</v>
      </c>
      <c r="M98">
        <f>-I98/(2*J98)*1000</f>
        <v>2.1840301177593738E-2</v>
      </c>
    </row>
    <row r="99" spans="1:27" x14ac:dyDescent="0.25">
      <c r="A99" s="9"/>
    </row>
    <row r="100" spans="1:27" x14ac:dyDescent="0.25">
      <c r="A100" s="9"/>
      <c r="B100" s="7" t="s">
        <v>14</v>
      </c>
      <c r="C100" s="2" t="s">
        <v>1</v>
      </c>
      <c r="D100" s="2" t="s">
        <v>2</v>
      </c>
      <c r="E100" s="3" t="s">
        <v>36</v>
      </c>
      <c r="F100" s="2" t="s">
        <v>3</v>
      </c>
      <c r="G100" s="2" t="s">
        <v>4</v>
      </c>
      <c r="H100" s="2" t="s">
        <v>5</v>
      </c>
      <c r="I100" s="2" t="s">
        <v>6</v>
      </c>
      <c r="J100" s="2" t="s">
        <v>7</v>
      </c>
    </row>
    <row r="101" spans="1:27" x14ac:dyDescent="0.25">
      <c r="A101" s="9"/>
      <c r="B101" s="4" t="s">
        <v>15</v>
      </c>
      <c r="C101" s="4">
        <v>25</v>
      </c>
      <c r="D101" s="4">
        <f>D71+M76</f>
        <v>11.307056472656141</v>
      </c>
      <c r="E101" s="4">
        <f>D101/1000</f>
        <v>1.1307056472656141E-2</v>
      </c>
      <c r="F101" s="4">
        <v>125</v>
      </c>
      <c r="G101" s="4">
        <f>F101/1000</f>
        <v>0.125</v>
      </c>
      <c r="H101" s="4">
        <f>8.21*10^-4*(G101*0.905)^-4.76*ABS(E101)^1.76*E101/ABS(E101)</f>
        <v>9.8468990589867834E-3</v>
      </c>
      <c r="I101" s="4">
        <f>H101*C101</f>
        <v>0.24617247647466958</v>
      </c>
      <c r="J101" s="4">
        <f>I101/E101</f>
        <v>21.771579285023346</v>
      </c>
    </row>
    <row r="102" spans="1:27" x14ac:dyDescent="0.25">
      <c r="A102" s="9"/>
      <c r="B102" s="4" t="s">
        <v>16</v>
      </c>
      <c r="C102" s="4">
        <v>80</v>
      </c>
      <c r="D102" s="4">
        <f>D72+M76</f>
        <v>4.1150564726561409</v>
      </c>
      <c r="E102" s="4">
        <f t="shared" ref="E102:E105" si="65">D102/1000</f>
        <v>4.1150564726561405E-3</v>
      </c>
      <c r="F102" s="4">
        <v>75</v>
      </c>
      <c r="G102" s="4">
        <f t="shared" ref="G102:G105" si="66">F102/1000</f>
        <v>7.4999999999999997E-2</v>
      </c>
      <c r="H102" s="4">
        <f t="shared" ref="H102:H105" si="67">8.21*10^-4*(G102*0.905)^-4.76*ABS(E102)^1.76*E102/ABS(E102)</f>
        <v>1.8910617643064394E-2</v>
      </c>
      <c r="I102" s="4">
        <f t="shared" ref="I102:I105" si="68">H102*C102</f>
        <v>1.5128494114451516</v>
      </c>
      <c r="J102" s="4">
        <f t="shared" ref="J102:J105" si="69">I102/E102</f>
        <v>367.6375820107894</v>
      </c>
    </row>
    <row r="103" spans="1:27" x14ac:dyDescent="0.25">
      <c r="A103" s="9"/>
      <c r="B103" s="4" t="s">
        <v>17</v>
      </c>
      <c r="C103" s="4">
        <v>25</v>
      </c>
      <c r="D103" s="4">
        <f>D73+M76</f>
        <v>-3.0219435273438591</v>
      </c>
      <c r="E103" s="4">
        <f t="shared" si="65"/>
        <v>-3.0219435273438591E-3</v>
      </c>
      <c r="F103" s="4">
        <v>63</v>
      </c>
      <c r="G103" s="4">
        <f t="shared" si="66"/>
        <v>6.3E-2</v>
      </c>
      <c r="H103" s="4">
        <f t="shared" si="67"/>
        <v>-2.5184821115928003E-2</v>
      </c>
      <c r="I103" s="4">
        <f t="shared" si="68"/>
        <v>-0.62962052789820011</v>
      </c>
      <c r="J103" s="4">
        <f t="shared" si="69"/>
        <v>208.3495347286009</v>
      </c>
    </row>
    <row r="104" spans="1:27" x14ac:dyDescent="0.25">
      <c r="A104" s="9"/>
      <c r="B104" s="5" t="s">
        <v>18</v>
      </c>
      <c r="C104" s="5">
        <v>55</v>
      </c>
      <c r="D104" s="5">
        <f>D74+M76-M83</f>
        <v>-9.5403559060644056</v>
      </c>
      <c r="E104" s="4">
        <f t="shared" si="65"/>
        <v>-9.5403559060644062E-3</v>
      </c>
      <c r="F104" s="5">
        <v>110</v>
      </c>
      <c r="G104" s="4">
        <f t="shared" si="66"/>
        <v>0.11</v>
      </c>
      <c r="H104" s="5">
        <f t="shared" si="67"/>
        <v>-1.3418389477213325E-2</v>
      </c>
      <c r="I104" s="5">
        <f t="shared" si="68"/>
        <v>-0.73801142124673291</v>
      </c>
      <c r="J104" s="5">
        <f t="shared" si="69"/>
        <v>77.356801833525921</v>
      </c>
      <c r="K104" s="1"/>
      <c r="L104" s="1"/>
      <c r="M104" s="1"/>
      <c r="N104" s="1"/>
      <c r="O104" s="1"/>
    </row>
    <row r="105" spans="1:27" x14ac:dyDescent="0.25">
      <c r="A105" s="9"/>
      <c r="B105" s="5" t="s">
        <v>19</v>
      </c>
      <c r="C105" s="5">
        <v>25</v>
      </c>
      <c r="D105" s="5">
        <f>D75+M76-M68</f>
        <v>-14.88077126093382</v>
      </c>
      <c r="E105" s="4">
        <f t="shared" si="65"/>
        <v>-1.4880771260933819E-2</v>
      </c>
      <c r="F105" s="5">
        <v>125</v>
      </c>
      <c r="G105" s="4">
        <f t="shared" si="66"/>
        <v>0.125</v>
      </c>
      <c r="H105" s="5">
        <f t="shared" si="67"/>
        <v>-1.5967062834158954E-2</v>
      </c>
      <c r="I105" s="5">
        <f t="shared" si="68"/>
        <v>-0.39917657085397384</v>
      </c>
      <c r="J105" s="5">
        <f t="shared" si="69"/>
        <v>26.824992055480607</v>
      </c>
      <c r="K105" s="1"/>
      <c r="L105" s="1"/>
      <c r="M105" s="1"/>
      <c r="N105" s="1"/>
      <c r="O105" s="1"/>
    </row>
    <row r="106" spans="1:27" x14ac:dyDescent="0.25">
      <c r="A106" s="9"/>
      <c r="I106" s="4">
        <f>SUM(I101:I105)</f>
        <v>-7.786632079085698E-3</v>
      </c>
      <c r="J106" s="4">
        <f>SUM(J101:J105)</f>
        <v>701.94048991342015</v>
      </c>
      <c r="L106" t="s">
        <v>20</v>
      </c>
      <c r="M106">
        <f>-I106/(2*J106)*1000</f>
        <v>5.5465044337634157E-3</v>
      </c>
    </row>
    <row r="107" spans="1:27" x14ac:dyDescent="0.25">
      <c r="A107" s="9"/>
    </row>
    <row r="108" spans="1:27" x14ac:dyDescent="0.25">
      <c r="A108" s="9"/>
      <c r="B108" s="7" t="s">
        <v>21</v>
      </c>
      <c r="C108" s="2" t="s">
        <v>1</v>
      </c>
      <c r="D108" s="2" t="s">
        <v>2</v>
      </c>
      <c r="E108" s="3" t="s">
        <v>36</v>
      </c>
      <c r="F108" s="2" t="s">
        <v>3</v>
      </c>
      <c r="G108" s="2" t="s">
        <v>4</v>
      </c>
      <c r="H108" s="2" t="s">
        <v>5</v>
      </c>
      <c r="I108" s="2" t="s">
        <v>6</v>
      </c>
      <c r="J108" s="2" t="s">
        <v>7</v>
      </c>
      <c r="N108">
        <v>3</v>
      </c>
      <c r="O108">
        <f>AVERAGE(M98,M106,M113,M120)</f>
        <v>2.5280340645292679E-2</v>
      </c>
      <c r="Z108">
        <v>3</v>
      </c>
      <c r="AA108">
        <v>2.5280340645292679E-2</v>
      </c>
    </row>
    <row r="109" spans="1:27" x14ac:dyDescent="0.25">
      <c r="A109" s="9"/>
      <c r="B109" s="5" t="s">
        <v>22</v>
      </c>
      <c r="C109" s="5">
        <v>40</v>
      </c>
      <c r="D109" s="5">
        <f>D79+M83-M68</f>
        <v>2.8795846451305893</v>
      </c>
      <c r="E109" s="4">
        <f>D109/1000</f>
        <v>2.8795846451305893E-3</v>
      </c>
      <c r="F109" s="5">
        <v>75</v>
      </c>
      <c r="G109" s="5">
        <f>F109/1000</f>
        <v>7.4999999999999997E-2</v>
      </c>
      <c r="H109" s="5">
        <f>8.21*10^-4*(G109*0.905)^-4.76*ABS(E109)^1.76*E109/ABS(E109)</f>
        <v>1.0088459172666762E-2</v>
      </c>
      <c r="I109" s="5">
        <f>H109*C109</f>
        <v>0.4035383669066705</v>
      </c>
      <c r="J109" s="5">
        <f>I109/E109</f>
        <v>140.13769923001169</v>
      </c>
      <c r="K109" s="1"/>
      <c r="L109" s="1"/>
      <c r="M109" s="1"/>
      <c r="N109" s="1"/>
      <c r="O109" s="1"/>
    </row>
    <row r="110" spans="1:27" x14ac:dyDescent="0.25">
      <c r="A110" s="9"/>
      <c r="B110" s="5" t="s">
        <v>23</v>
      </c>
      <c r="C110" s="5">
        <v>55</v>
      </c>
      <c r="D110" s="5">
        <f>D80+M83-M76</f>
        <v>9.5403559060644056</v>
      </c>
      <c r="E110" s="4">
        <f t="shared" ref="E110:E112" si="70">D110/1000</f>
        <v>9.5403559060644062E-3</v>
      </c>
      <c r="F110" s="5">
        <v>110</v>
      </c>
      <c r="G110" s="5">
        <f t="shared" ref="G110:G112" si="71">F110/1000</f>
        <v>0.11</v>
      </c>
      <c r="H110" s="5">
        <f t="shared" ref="H110:H112" si="72">8.21*10^-4*(G110*0.905)^-4.76*ABS(E110)^1.76*E110/ABS(E110)</f>
        <v>1.3418389477213325E-2</v>
      </c>
      <c r="I110" s="5">
        <f t="shared" ref="I110:I112" si="73">H110*C110</f>
        <v>0.73801142124673291</v>
      </c>
      <c r="J110" s="5">
        <f t="shared" ref="J110:J112" si="74">I110/E110</f>
        <v>77.356801833525921</v>
      </c>
      <c r="K110" s="1"/>
      <c r="L110" s="1"/>
      <c r="M110" s="1"/>
      <c r="N110" s="1"/>
      <c r="O110" s="1"/>
    </row>
    <row r="111" spans="1:27" x14ac:dyDescent="0.25">
      <c r="A111" s="9"/>
      <c r="B111" s="4" t="s">
        <v>24</v>
      </c>
      <c r="C111" s="4">
        <v>40</v>
      </c>
      <c r="D111" s="4">
        <f>D81+M83</f>
        <v>1.3684123787205491</v>
      </c>
      <c r="E111" s="4">
        <f t="shared" si="70"/>
        <v>1.3684123787205491E-3</v>
      </c>
      <c r="F111" s="4">
        <v>63</v>
      </c>
      <c r="G111" s="5">
        <f t="shared" si="71"/>
        <v>6.3E-2</v>
      </c>
      <c r="H111" s="4">
        <f t="shared" si="72"/>
        <v>6.2456380825238918E-3</v>
      </c>
      <c r="I111" s="4">
        <f t="shared" si="73"/>
        <v>0.24982552330095567</v>
      </c>
      <c r="J111" s="4">
        <f t="shared" si="74"/>
        <v>182.56596270675354</v>
      </c>
    </row>
    <row r="112" spans="1:27" x14ac:dyDescent="0.25">
      <c r="A112" s="9"/>
      <c r="B112" s="5" t="s">
        <v>25</v>
      </c>
      <c r="C112" s="5">
        <v>55</v>
      </c>
      <c r="D112" s="5">
        <f>D82+M83-M90</f>
        <v>-5.0255337632578545</v>
      </c>
      <c r="E112" s="4">
        <f t="shared" si="70"/>
        <v>-5.0255337632578549E-3</v>
      </c>
      <c r="F112" s="5">
        <v>75</v>
      </c>
      <c r="G112" s="5">
        <f t="shared" si="71"/>
        <v>7.4999999999999997E-2</v>
      </c>
      <c r="H112" s="5">
        <f t="shared" si="72"/>
        <v>-2.6883448016704534E-2</v>
      </c>
      <c r="I112" s="5">
        <f t="shared" si="73"/>
        <v>-1.4785896409187493</v>
      </c>
      <c r="J112" s="5">
        <f t="shared" si="74"/>
        <v>294.21544269165116</v>
      </c>
      <c r="K112" s="1"/>
      <c r="L112" s="1"/>
      <c r="M112" s="1"/>
      <c r="N112" s="1"/>
      <c r="O112" s="1"/>
    </row>
    <row r="113" spans="1:15" x14ac:dyDescent="0.25">
      <c r="A113" s="9"/>
      <c r="I113" s="4">
        <f>SUM(I109:I112)</f>
        <v>-8.7214329464390339E-2</v>
      </c>
      <c r="J113" s="4">
        <f>SUM(J109:J112)</f>
        <v>694.27590646194221</v>
      </c>
      <c r="L113" t="s">
        <v>26</v>
      </c>
      <c r="M113">
        <f>-I113/(2*J113)*1000</f>
        <v>6.2809560761540789E-2</v>
      </c>
    </row>
    <row r="114" spans="1:15" x14ac:dyDescent="0.25">
      <c r="A114" s="9"/>
    </row>
    <row r="115" spans="1:15" x14ac:dyDescent="0.25">
      <c r="A115" s="9"/>
      <c r="B115" s="7" t="s">
        <v>27</v>
      </c>
      <c r="C115" s="2" t="s">
        <v>1</v>
      </c>
      <c r="D115" s="2" t="s">
        <v>2</v>
      </c>
      <c r="E115" s="3" t="s">
        <v>36</v>
      </c>
      <c r="F115" s="2" t="s">
        <v>3</v>
      </c>
      <c r="G115" s="2" t="s">
        <v>4</v>
      </c>
      <c r="H115" s="2" t="s">
        <v>5</v>
      </c>
      <c r="I115" s="2" t="s">
        <v>6</v>
      </c>
      <c r="J115" s="2" t="s">
        <v>7</v>
      </c>
    </row>
    <row r="116" spans="1:15" x14ac:dyDescent="0.25">
      <c r="A116" s="9"/>
      <c r="B116" s="5" t="s">
        <v>28</v>
      </c>
      <c r="C116" s="5">
        <v>30</v>
      </c>
      <c r="D116" s="5">
        <f>D86+M90-M68</f>
        <v>16.467118408388444</v>
      </c>
      <c r="E116" s="5">
        <f>D116/1000</f>
        <v>1.6467118408388444E-2</v>
      </c>
      <c r="F116" s="5">
        <v>140</v>
      </c>
      <c r="G116" s="5">
        <f>F116/1000</f>
        <v>0.14000000000000001</v>
      </c>
      <c r="H116" s="5">
        <f>8.21*10^-4*(G116*0.905)^-4.76*ABS(E116)^1.76*E116/ABS(E116)</f>
        <v>1.1126881450824818E-2</v>
      </c>
      <c r="I116" s="5">
        <f>H116*C116</f>
        <v>0.33380644352474453</v>
      </c>
      <c r="J116" s="5">
        <f>I116/E116</f>
        <v>20.27109025673257</v>
      </c>
      <c r="K116" s="1"/>
      <c r="L116" s="1"/>
      <c r="M116" s="1"/>
      <c r="N116" s="1"/>
      <c r="O116" s="1"/>
    </row>
    <row r="117" spans="1:15" x14ac:dyDescent="0.25">
      <c r="A117" s="9"/>
      <c r="B117" s="5" t="s">
        <v>29</v>
      </c>
      <c r="C117" s="5">
        <v>55</v>
      </c>
      <c r="D117" s="5">
        <f>D87+M90-M83</f>
        <v>5.0255337632578545</v>
      </c>
      <c r="E117" s="5">
        <f t="shared" ref="E117:E119" si="75">D117/1000</f>
        <v>5.0255337632578549E-3</v>
      </c>
      <c r="F117" s="5">
        <v>75</v>
      </c>
      <c r="G117" s="5">
        <f t="shared" ref="G117:G119" si="76">F117/1000</f>
        <v>7.4999999999999997E-2</v>
      </c>
      <c r="H117" s="5">
        <f t="shared" ref="H117:H119" si="77">8.21*10^-4*(G117*0.905)^-4.76*ABS(E117)^1.76*E117/ABS(E117)</f>
        <v>2.6883448016704534E-2</v>
      </c>
      <c r="I117" s="5">
        <f t="shared" ref="I117:I119" si="78">H117*C117</f>
        <v>1.4785896409187493</v>
      </c>
      <c r="J117" s="5">
        <f t="shared" ref="J117:J119" si="79">I117/E117</f>
        <v>294.21544269165116</v>
      </c>
      <c r="K117" s="1"/>
      <c r="L117" s="1"/>
      <c r="M117" s="1"/>
      <c r="N117" s="1"/>
      <c r="O117" s="1"/>
    </row>
    <row r="118" spans="1:15" x14ac:dyDescent="0.25">
      <c r="A118" s="9"/>
      <c r="B118" s="4" t="s">
        <v>30</v>
      </c>
      <c r="C118" s="4">
        <v>30</v>
      </c>
      <c r="D118" s="4">
        <f>D88+M90</f>
        <v>-5.2380538580215967</v>
      </c>
      <c r="E118" s="5">
        <f t="shared" si="75"/>
        <v>-5.2380538580215968E-3</v>
      </c>
      <c r="F118" s="4">
        <v>75</v>
      </c>
      <c r="G118" s="5">
        <f t="shared" si="76"/>
        <v>7.4999999999999997E-2</v>
      </c>
      <c r="H118" s="4">
        <f t="shared" si="77"/>
        <v>-2.8916347498119992E-2</v>
      </c>
      <c r="I118" s="5">
        <f t="shared" si="78"/>
        <v>-0.86749042494359974</v>
      </c>
      <c r="J118" s="4">
        <f t="shared" si="79"/>
        <v>165.61311671416246</v>
      </c>
    </row>
    <row r="119" spans="1:15" x14ac:dyDescent="0.25">
      <c r="A119" s="9"/>
      <c r="B119" s="4" t="s">
        <v>31</v>
      </c>
      <c r="C119" s="4">
        <v>55</v>
      </c>
      <c r="D119" s="4">
        <f>D89+M90</f>
        <v>-11.060053858021595</v>
      </c>
      <c r="E119" s="5">
        <f t="shared" si="75"/>
        <v>-1.1060053858021595E-2</v>
      </c>
      <c r="F119" s="4">
        <v>110</v>
      </c>
      <c r="G119" s="5">
        <f t="shared" si="76"/>
        <v>0.11</v>
      </c>
      <c r="H119" s="4">
        <f t="shared" si="77"/>
        <v>-1.7405218687622615E-2</v>
      </c>
      <c r="I119" s="5">
        <f t="shared" si="78"/>
        <v>-0.9572870278192438</v>
      </c>
      <c r="J119" s="4">
        <f t="shared" si="79"/>
        <v>86.553559332348655</v>
      </c>
    </row>
    <row r="120" spans="1:15" x14ac:dyDescent="0.25">
      <c r="A120" s="9"/>
      <c r="I120" s="4">
        <f>SUM(I116:I119)</f>
        <v>-1.2381368319349662E-2</v>
      </c>
      <c r="J120" s="4">
        <f>SUM(J116:J119)</f>
        <v>566.65320899489484</v>
      </c>
      <c r="L120" t="s">
        <v>32</v>
      </c>
      <c r="M120">
        <f>-I120/(2*J120)*1000</f>
        <v>1.0924996208272784E-2</v>
      </c>
    </row>
    <row r="121" spans="1:15" x14ac:dyDescent="0.25">
      <c r="A121" s="9"/>
    </row>
    <row r="122" spans="1:15" x14ac:dyDescent="0.25">
      <c r="A122" s="8" t="s">
        <v>39</v>
      </c>
      <c r="B122" s="2" t="s">
        <v>0</v>
      </c>
      <c r="C122" s="2" t="s">
        <v>1</v>
      </c>
      <c r="D122" s="2" t="s">
        <v>2</v>
      </c>
      <c r="E122" s="3" t="s">
        <v>35</v>
      </c>
      <c r="F122" s="2" t="s">
        <v>3</v>
      </c>
      <c r="G122" s="2" t="s">
        <v>4</v>
      </c>
      <c r="H122" s="2" t="s">
        <v>5</v>
      </c>
      <c r="I122" s="2" t="s">
        <v>6</v>
      </c>
      <c r="J122" s="2" t="s">
        <v>7</v>
      </c>
    </row>
    <row r="123" spans="1:15" x14ac:dyDescent="0.25">
      <c r="A123" s="9"/>
      <c r="B123" s="4" t="s">
        <v>8</v>
      </c>
      <c r="C123" s="4">
        <v>70</v>
      </c>
      <c r="D123" s="4">
        <f>D93+M98</f>
        <v>34.429668034767552</v>
      </c>
      <c r="E123" s="4">
        <f>D123/1000</f>
        <v>3.4429668034767553E-2</v>
      </c>
      <c r="F123" s="4">
        <v>200</v>
      </c>
      <c r="G123" s="4">
        <f>F123/1000</f>
        <v>0.2</v>
      </c>
      <c r="H123" s="4">
        <f>8.21*10^-4*(G123*0.905)^-4.76*ABS(E123)^1.76*E123/ABS(E123)</f>
        <v>7.460963767145605E-3</v>
      </c>
      <c r="I123" s="4">
        <f>H123*C123</f>
        <v>0.52226746370019239</v>
      </c>
      <c r="J123" s="4">
        <f>I123/E123</f>
        <v>15.169111220381199</v>
      </c>
    </row>
    <row r="124" spans="1:15" x14ac:dyDescent="0.25">
      <c r="A124" s="9"/>
      <c r="B124" s="5" t="s">
        <v>9</v>
      </c>
      <c r="C124" s="5">
        <v>25</v>
      </c>
      <c r="D124" s="4">
        <f>D94+M98-M106</f>
        <v>14.897065057677651</v>
      </c>
      <c r="E124" s="4">
        <f t="shared" ref="E124:E127" si="80">D124/1000</f>
        <v>1.489706505767765E-2</v>
      </c>
      <c r="F124" s="5">
        <v>125</v>
      </c>
      <c r="G124" s="4">
        <f t="shared" ref="G124:G127" si="81">F124/1000</f>
        <v>0.125</v>
      </c>
      <c r="H124" s="5">
        <f t="shared" ref="H124:H127" si="82">8.21*10^-4*(G124*0.905)^-4.76*ABS(E124)^1.76*E124/ABS(E124)</f>
        <v>1.59978461362957E-2</v>
      </c>
      <c r="I124" s="4">
        <f t="shared" ref="I124:I127" si="83">H124*C124</f>
        <v>0.39994615340739248</v>
      </c>
      <c r="J124" s="5">
        <f t="shared" ref="J124:J127" si="84">I124/E124</f>
        <v>26.847311994604482</v>
      </c>
      <c r="K124" s="1"/>
      <c r="L124" s="1"/>
      <c r="M124" s="1"/>
      <c r="N124" s="1"/>
      <c r="O124" s="1"/>
    </row>
    <row r="125" spans="1:15" x14ac:dyDescent="0.25">
      <c r="A125" s="9"/>
      <c r="B125" s="5" t="s">
        <v>10</v>
      </c>
      <c r="C125" s="5">
        <v>40</v>
      </c>
      <c r="D125" s="4">
        <f>D95+M98-M113</f>
        <v>-2.9205539047145366</v>
      </c>
      <c r="E125" s="4">
        <f t="shared" si="80"/>
        <v>-2.9205539047145366E-3</v>
      </c>
      <c r="F125" s="5">
        <v>75</v>
      </c>
      <c r="G125" s="4">
        <f t="shared" si="81"/>
        <v>7.4999999999999997E-2</v>
      </c>
      <c r="H125" s="5">
        <f t="shared" si="82"/>
        <v>-1.0342442257375833E-2</v>
      </c>
      <c r="I125" s="4">
        <f t="shared" si="83"/>
        <v>-0.41369769029503334</v>
      </c>
      <c r="J125" s="5">
        <f t="shared" si="84"/>
        <v>141.65042104760238</v>
      </c>
      <c r="K125" s="1"/>
      <c r="L125" s="1"/>
      <c r="M125" s="1"/>
      <c r="N125" s="1"/>
      <c r="O125" s="1"/>
    </row>
    <row r="126" spans="1:15" x14ac:dyDescent="0.25">
      <c r="A126" s="9"/>
      <c r="B126" s="5" t="s">
        <v>11</v>
      </c>
      <c r="C126" s="5">
        <v>30</v>
      </c>
      <c r="D126" s="4">
        <f>D96+M98-M120</f>
        <v>-16.456203103419124</v>
      </c>
      <c r="E126" s="4">
        <f t="shared" si="80"/>
        <v>-1.6456203103419123E-2</v>
      </c>
      <c r="F126" s="5">
        <v>140</v>
      </c>
      <c r="G126" s="4">
        <f t="shared" si="81"/>
        <v>0.14000000000000001</v>
      </c>
      <c r="H126" s="5">
        <f t="shared" si="82"/>
        <v>-1.1113903832929328E-2</v>
      </c>
      <c r="I126" s="4">
        <f t="shared" si="83"/>
        <v>-0.33341711498787985</v>
      </c>
      <c r="J126" s="5">
        <f t="shared" si="84"/>
        <v>20.260877487505329</v>
      </c>
      <c r="K126" s="1"/>
      <c r="L126" s="1"/>
      <c r="M126" s="1"/>
      <c r="N126" s="1"/>
      <c r="O126" s="1"/>
    </row>
    <row r="127" spans="1:15" x14ac:dyDescent="0.25">
      <c r="A127" s="9"/>
      <c r="B127" s="4" t="s">
        <v>12</v>
      </c>
      <c r="C127" s="4">
        <v>25</v>
      </c>
      <c r="D127" s="4">
        <f>D97+M98</f>
        <v>-35.040331965232447</v>
      </c>
      <c r="E127" s="4">
        <f t="shared" si="80"/>
        <v>-3.5040331965232444E-2</v>
      </c>
      <c r="F127" s="4">
        <v>200</v>
      </c>
      <c r="G127" s="4">
        <f t="shared" si="81"/>
        <v>0.2</v>
      </c>
      <c r="H127" s="4">
        <f t="shared" si="82"/>
        <v>-7.6954353458150047E-3</v>
      </c>
      <c r="I127" s="4">
        <f t="shared" si="83"/>
        <v>-0.19238588364537512</v>
      </c>
      <c r="J127" s="4">
        <f t="shared" si="84"/>
        <v>5.490412700320972</v>
      </c>
    </row>
    <row r="128" spans="1:15" x14ac:dyDescent="0.25">
      <c r="A128" s="9"/>
      <c r="I128" s="4">
        <f>SUM(I123:I127)</f>
        <v>-1.7287071820703437E-2</v>
      </c>
      <c r="J128" s="4">
        <f>SUM(J123:J127)</f>
        <v>209.41813445041436</v>
      </c>
      <c r="L128" t="s">
        <v>13</v>
      </c>
      <c r="M128">
        <f>-I128/(2*J128)*1000</f>
        <v>4.1274056485296022E-2</v>
      </c>
    </row>
    <row r="129" spans="1:27" x14ac:dyDescent="0.25">
      <c r="A129" s="9"/>
    </row>
    <row r="130" spans="1:27" x14ac:dyDescent="0.25">
      <c r="A130" s="9"/>
      <c r="B130" s="7" t="s">
        <v>14</v>
      </c>
      <c r="C130" s="2" t="s">
        <v>1</v>
      </c>
      <c r="D130" s="2" t="s">
        <v>2</v>
      </c>
      <c r="E130" s="3" t="s">
        <v>36</v>
      </c>
      <c r="F130" s="2" t="s">
        <v>3</v>
      </c>
      <c r="G130" s="2" t="s">
        <v>4</v>
      </c>
      <c r="H130" s="2" t="s">
        <v>5</v>
      </c>
      <c r="I130" s="2" t="s">
        <v>6</v>
      </c>
      <c r="J130" s="2" t="s">
        <v>7</v>
      </c>
    </row>
    <row r="131" spans="1:27" x14ac:dyDescent="0.25">
      <c r="A131" s="9"/>
      <c r="B131" s="4" t="s">
        <v>15</v>
      </c>
      <c r="C131" s="4">
        <v>25</v>
      </c>
      <c r="D131" s="4">
        <f>D101+M106</f>
        <v>11.312602977089904</v>
      </c>
      <c r="E131" s="4">
        <f>D131/1000</f>
        <v>1.1312602977089904E-2</v>
      </c>
      <c r="F131" s="4">
        <v>125</v>
      </c>
      <c r="G131" s="4">
        <f>F131/1000</f>
        <v>0.125</v>
      </c>
      <c r="H131" s="4">
        <f>8.21*10^-4*(G131*0.905)^-4.76*ABS(E131)^1.76*E131/ABS(E131)</f>
        <v>9.8554018773187313E-3</v>
      </c>
      <c r="I131" s="4">
        <f>H131*C131</f>
        <v>0.24638504693296828</v>
      </c>
      <c r="J131" s="4">
        <f>I131/E131</f>
        <v>21.779695392116491</v>
      </c>
    </row>
    <row r="132" spans="1:27" x14ac:dyDescent="0.25">
      <c r="A132" s="9"/>
      <c r="B132" s="4" t="s">
        <v>16</v>
      </c>
      <c r="C132" s="4">
        <v>80</v>
      </c>
      <c r="D132" s="4">
        <f>D102+M106</f>
        <v>4.120602977089904</v>
      </c>
      <c r="E132" s="4">
        <f t="shared" ref="E132:E135" si="85">D132/1000</f>
        <v>4.1206029770899039E-3</v>
      </c>
      <c r="F132" s="4">
        <v>75</v>
      </c>
      <c r="G132" s="4">
        <f t="shared" ref="G132:G135" si="86">F132/1000</f>
        <v>7.4999999999999997E-2</v>
      </c>
      <c r="H132" s="4">
        <f t="shared" ref="H132:H135" si="87">8.21*10^-4*(G132*0.905)^-4.76*ABS(E132)^1.76*E132/ABS(E132)</f>
        <v>1.895550089389491E-2</v>
      </c>
      <c r="I132" s="4">
        <f t="shared" ref="I132:I135" si="88">H132*C132</f>
        <v>1.5164400715115929</v>
      </c>
      <c r="J132" s="4">
        <f t="shared" ref="J132:J135" si="89">I132/E132</f>
        <v>368.01411830812913</v>
      </c>
    </row>
    <row r="133" spans="1:27" x14ac:dyDescent="0.25">
      <c r="A133" s="9"/>
      <c r="B133" s="4" t="s">
        <v>17</v>
      </c>
      <c r="C133" s="4">
        <v>25</v>
      </c>
      <c r="D133" s="4">
        <f>D103+M106</f>
        <v>-3.0163970229100956</v>
      </c>
      <c r="E133" s="4">
        <f t="shared" si="85"/>
        <v>-3.0163970229100958E-3</v>
      </c>
      <c r="F133" s="4">
        <v>63</v>
      </c>
      <c r="G133" s="4">
        <f t="shared" si="86"/>
        <v>6.3E-2</v>
      </c>
      <c r="H133" s="4">
        <f t="shared" si="87"/>
        <v>-2.5103522807894331E-2</v>
      </c>
      <c r="I133" s="4">
        <f t="shared" si="88"/>
        <v>-0.62758807019735829</v>
      </c>
      <c r="J133" s="4">
        <f t="shared" si="89"/>
        <v>208.05884153535172</v>
      </c>
    </row>
    <row r="134" spans="1:27" x14ac:dyDescent="0.25">
      <c r="A134" s="9"/>
      <c r="B134" s="5" t="s">
        <v>18</v>
      </c>
      <c r="C134" s="5">
        <v>55</v>
      </c>
      <c r="D134" s="5">
        <f>D104+M106-M113</f>
        <v>-9.5976189623921826</v>
      </c>
      <c r="E134" s="4">
        <f t="shared" si="85"/>
        <v>-9.597618962392182E-3</v>
      </c>
      <c r="F134" s="5">
        <v>110</v>
      </c>
      <c r="G134" s="4">
        <f t="shared" si="86"/>
        <v>0.11</v>
      </c>
      <c r="H134" s="5">
        <f t="shared" si="87"/>
        <v>-1.3560462611156118E-2</v>
      </c>
      <c r="I134" s="5">
        <f t="shared" si="88"/>
        <v>-0.74582544361358649</v>
      </c>
      <c r="J134" s="5">
        <f t="shared" si="89"/>
        <v>77.709424236997563</v>
      </c>
      <c r="K134" s="1"/>
      <c r="L134" s="1"/>
      <c r="M134" s="1"/>
      <c r="N134" s="1"/>
      <c r="O134" s="1"/>
    </row>
    <row r="135" spans="1:27" x14ac:dyDescent="0.25">
      <c r="A135" s="9"/>
      <c r="B135" s="5" t="s">
        <v>19</v>
      </c>
      <c r="C135" s="5">
        <v>25</v>
      </c>
      <c r="D135" s="5">
        <f>D105+M106-M98</f>
        <v>-14.897065057677651</v>
      </c>
      <c r="E135" s="4">
        <f t="shared" si="85"/>
        <v>-1.489706505767765E-2</v>
      </c>
      <c r="F135" s="5">
        <v>125</v>
      </c>
      <c r="G135" s="4">
        <f t="shared" si="86"/>
        <v>0.125</v>
      </c>
      <c r="H135" s="5">
        <f t="shared" si="87"/>
        <v>-1.59978461362957E-2</v>
      </c>
      <c r="I135" s="5">
        <f t="shared" si="88"/>
        <v>-0.39994615340739248</v>
      </c>
      <c r="J135" s="5">
        <f t="shared" si="89"/>
        <v>26.847311994604482</v>
      </c>
      <c r="K135" s="1"/>
      <c r="L135" s="1"/>
      <c r="M135" s="1"/>
      <c r="N135" s="1"/>
      <c r="O135" s="1"/>
    </row>
    <row r="136" spans="1:27" x14ac:dyDescent="0.25">
      <c r="A136" s="9"/>
      <c r="I136" s="4">
        <f>SUM(I131:I135)</f>
        <v>-1.0534548773776242E-2</v>
      </c>
      <c r="J136" s="4">
        <f>SUM(J131:J135)</f>
        <v>702.40939146719938</v>
      </c>
      <c r="L136" t="s">
        <v>20</v>
      </c>
      <c r="M136">
        <f>-I136/(2*J136)*1000</f>
        <v>7.4988666878240172E-3</v>
      </c>
    </row>
    <row r="137" spans="1:27" x14ac:dyDescent="0.25">
      <c r="A137" s="9"/>
    </row>
    <row r="138" spans="1:27" x14ac:dyDescent="0.25">
      <c r="A138" s="9"/>
      <c r="B138" s="7" t="s">
        <v>21</v>
      </c>
      <c r="C138" s="2" t="s">
        <v>1</v>
      </c>
      <c r="D138" s="2" t="s">
        <v>2</v>
      </c>
      <c r="E138" s="3" t="s">
        <v>36</v>
      </c>
      <c r="F138" s="2" t="s">
        <v>3</v>
      </c>
      <c r="G138" s="2" t="s">
        <v>4</v>
      </c>
      <c r="H138" s="2" t="s">
        <v>5</v>
      </c>
      <c r="I138" s="2" t="s">
        <v>6</v>
      </c>
      <c r="J138" s="2" t="s">
        <v>7</v>
      </c>
      <c r="N138">
        <v>4</v>
      </c>
      <c r="O138">
        <f>AVERAGE(M128,M136,M143,M150)</f>
        <v>2.3799015217179524E-2</v>
      </c>
      <c r="Z138">
        <v>4</v>
      </c>
      <c r="AA138">
        <v>2.3799015217179524E-2</v>
      </c>
    </row>
    <row r="139" spans="1:27" x14ac:dyDescent="0.25">
      <c r="A139" s="9"/>
      <c r="B139" s="5" t="s">
        <v>22</v>
      </c>
      <c r="C139" s="5">
        <v>40</v>
      </c>
      <c r="D139" s="5">
        <f>D109+M113-M98</f>
        <v>2.9205539047145366</v>
      </c>
      <c r="E139" s="4">
        <f>D139/1000</f>
        <v>2.9205539047145366E-3</v>
      </c>
      <c r="F139" s="5">
        <v>75</v>
      </c>
      <c r="G139" s="5">
        <f>F139/1000</f>
        <v>7.4999999999999997E-2</v>
      </c>
      <c r="H139" s="5">
        <f>8.21*10^-4*(G139*0.905)^-4.76*ABS(E139)^1.76*E139/ABS(E139)</f>
        <v>1.0342442257375833E-2</v>
      </c>
      <c r="I139" s="5">
        <f>H139*C139</f>
        <v>0.41369769029503334</v>
      </c>
      <c r="J139" s="5">
        <f>I139/E139</f>
        <v>141.65042104760238</v>
      </c>
      <c r="K139" s="1"/>
      <c r="L139" s="1"/>
      <c r="M139" s="1"/>
      <c r="N139" s="1"/>
      <c r="O139" s="1"/>
    </row>
    <row r="140" spans="1:27" x14ac:dyDescent="0.25">
      <c r="A140" s="9"/>
      <c r="B140" s="5" t="s">
        <v>23</v>
      </c>
      <c r="C140" s="5">
        <v>55</v>
      </c>
      <c r="D140" s="5">
        <f>D110+M113-M106</f>
        <v>9.5976189623921826</v>
      </c>
      <c r="E140" s="4">
        <f t="shared" ref="E140:E142" si="90">D140/1000</f>
        <v>9.597618962392182E-3</v>
      </c>
      <c r="F140" s="5">
        <v>110</v>
      </c>
      <c r="G140" s="5">
        <f t="shared" ref="G140:G142" si="91">F140/1000</f>
        <v>0.11</v>
      </c>
      <c r="H140" s="5">
        <f t="shared" ref="H140:H142" si="92">8.21*10^-4*(G140*0.905)^-4.76*ABS(E140)^1.76*E140/ABS(E140)</f>
        <v>1.3560462611156118E-2</v>
      </c>
      <c r="I140" s="5">
        <f t="shared" ref="I140:I142" si="93">H140*C140</f>
        <v>0.74582544361358649</v>
      </c>
      <c r="J140" s="5">
        <f t="shared" ref="J140:J142" si="94">I140/E140</f>
        <v>77.709424236997563</v>
      </c>
      <c r="K140" s="1"/>
      <c r="L140" s="1"/>
      <c r="M140" s="1"/>
      <c r="N140" s="1"/>
      <c r="O140" s="1"/>
    </row>
    <row r="141" spans="1:27" x14ac:dyDescent="0.25">
      <c r="A141" s="9"/>
      <c r="B141" s="4" t="s">
        <v>24</v>
      </c>
      <c r="C141" s="4">
        <v>40</v>
      </c>
      <c r="D141" s="4">
        <f>D111+M113</f>
        <v>1.43122193948209</v>
      </c>
      <c r="E141" s="4">
        <f t="shared" si="90"/>
        <v>1.4312219394820899E-3</v>
      </c>
      <c r="F141" s="4">
        <v>63</v>
      </c>
      <c r="G141" s="5">
        <f t="shared" si="91"/>
        <v>6.3E-2</v>
      </c>
      <c r="H141" s="4">
        <f t="shared" si="92"/>
        <v>6.7589494487101959E-3</v>
      </c>
      <c r="I141" s="4">
        <f t="shared" si="93"/>
        <v>0.27035797794840782</v>
      </c>
      <c r="J141" s="4">
        <f t="shared" si="94"/>
        <v>188.90010730707573</v>
      </c>
    </row>
    <row r="142" spans="1:27" x14ac:dyDescent="0.25">
      <c r="A142" s="9"/>
      <c r="B142" s="5" t="s">
        <v>25</v>
      </c>
      <c r="C142" s="5">
        <v>55</v>
      </c>
      <c r="D142" s="5">
        <f>D112+M113-M120</f>
        <v>-4.9736491987045861</v>
      </c>
      <c r="E142" s="4">
        <f t="shared" si="90"/>
        <v>-4.9736491987045859E-3</v>
      </c>
      <c r="F142" s="5">
        <v>75</v>
      </c>
      <c r="G142" s="5">
        <f t="shared" si="91"/>
        <v>7.4999999999999997E-2</v>
      </c>
      <c r="H142" s="5">
        <f t="shared" si="92"/>
        <v>-2.6396878351556914E-2</v>
      </c>
      <c r="I142" s="5">
        <f t="shared" si="93"/>
        <v>-1.4518283093356303</v>
      </c>
      <c r="J142" s="5">
        <f t="shared" si="94"/>
        <v>291.90404295376663</v>
      </c>
      <c r="K142" s="1"/>
      <c r="L142" s="1"/>
      <c r="M142" s="1"/>
      <c r="N142" s="1"/>
      <c r="O142" s="1"/>
    </row>
    <row r="143" spans="1:27" x14ac:dyDescent="0.25">
      <c r="A143" s="9"/>
      <c r="I143" s="4">
        <f>SUM(I139:I142)</f>
        <v>-2.1947197478602742E-2</v>
      </c>
      <c r="J143" s="4">
        <f>SUM(J139:J142)</f>
        <v>700.16399554544228</v>
      </c>
      <c r="L143" t="s">
        <v>26</v>
      </c>
      <c r="M143">
        <f>-I143/(2*J143)*1000</f>
        <v>1.5672897791256333E-2</v>
      </c>
    </row>
    <row r="144" spans="1:27" x14ac:dyDescent="0.25">
      <c r="A144" s="9"/>
    </row>
    <row r="145" spans="1:15" x14ac:dyDescent="0.25">
      <c r="A145" s="9"/>
      <c r="B145" s="7" t="s">
        <v>27</v>
      </c>
      <c r="C145" s="2" t="s">
        <v>1</v>
      </c>
      <c r="D145" s="2" t="s">
        <v>2</v>
      </c>
      <c r="E145" s="3" t="s">
        <v>36</v>
      </c>
      <c r="F145" s="2" t="s">
        <v>3</v>
      </c>
      <c r="G145" s="2" t="s">
        <v>4</v>
      </c>
      <c r="H145" s="2" t="s">
        <v>5</v>
      </c>
      <c r="I145" s="2" t="s">
        <v>6</v>
      </c>
      <c r="J145" s="2" t="s">
        <v>7</v>
      </c>
    </row>
    <row r="146" spans="1:15" x14ac:dyDescent="0.25">
      <c r="A146" s="9"/>
      <c r="B146" s="5" t="s">
        <v>28</v>
      </c>
      <c r="C146" s="5">
        <v>30</v>
      </c>
      <c r="D146" s="5">
        <f>D116+M120-M98</f>
        <v>16.456203103419124</v>
      </c>
      <c r="E146" s="5">
        <f>D146/1000</f>
        <v>1.6456203103419123E-2</v>
      </c>
      <c r="F146" s="5">
        <v>140</v>
      </c>
      <c r="G146" s="5">
        <f>F146/1000</f>
        <v>0.14000000000000001</v>
      </c>
      <c r="H146" s="5">
        <f>8.21*10^-4*(G146*0.905)^-4.76*ABS(E146)^1.76*E146/ABS(E146)</f>
        <v>1.1113903832929328E-2</v>
      </c>
      <c r="I146" s="5">
        <f>H146*C146</f>
        <v>0.33341711498787985</v>
      </c>
      <c r="J146" s="5">
        <f>I146/E146</f>
        <v>20.260877487505329</v>
      </c>
      <c r="K146" s="1"/>
      <c r="L146" s="1"/>
      <c r="M146" s="1"/>
      <c r="N146" s="1"/>
      <c r="O146" s="1"/>
    </row>
    <row r="147" spans="1:15" x14ac:dyDescent="0.25">
      <c r="A147" s="9"/>
      <c r="B147" s="5" t="s">
        <v>29</v>
      </c>
      <c r="C147" s="5">
        <v>55</v>
      </c>
      <c r="D147" s="5">
        <f>D117+M120-M113</f>
        <v>4.9736491987045861</v>
      </c>
      <c r="E147" s="5">
        <f t="shared" ref="E147:E149" si="95">D147/1000</f>
        <v>4.9736491987045859E-3</v>
      </c>
      <c r="F147" s="5">
        <v>75</v>
      </c>
      <c r="G147" s="5">
        <f t="shared" ref="G147:G149" si="96">F147/1000</f>
        <v>7.4999999999999997E-2</v>
      </c>
      <c r="H147" s="5">
        <f t="shared" ref="H147:H149" si="97">8.21*10^-4*(G147*0.905)^-4.76*ABS(E147)^1.76*E147/ABS(E147)</f>
        <v>2.6396878351556914E-2</v>
      </c>
      <c r="I147" s="5">
        <f t="shared" ref="I147:I149" si="98">H147*C147</f>
        <v>1.4518283093356303</v>
      </c>
      <c r="J147" s="5">
        <f t="shared" ref="J147:J149" si="99">I147/E147</f>
        <v>291.90404295376663</v>
      </c>
      <c r="K147" s="1"/>
      <c r="L147" s="1"/>
      <c r="M147" s="1"/>
      <c r="N147" s="1"/>
      <c r="O147" s="1"/>
    </row>
    <row r="148" spans="1:15" x14ac:dyDescent="0.25">
      <c r="A148" s="9"/>
      <c r="B148" s="4" t="s">
        <v>30</v>
      </c>
      <c r="C148" s="4">
        <v>30</v>
      </c>
      <c r="D148" s="4">
        <f>D118+M120</f>
        <v>-5.2271288618133243</v>
      </c>
      <c r="E148" s="5">
        <f t="shared" si="95"/>
        <v>-5.227128861813324E-3</v>
      </c>
      <c r="F148" s="4">
        <v>75</v>
      </c>
      <c r="G148" s="5">
        <f t="shared" si="96"/>
        <v>7.4999999999999997E-2</v>
      </c>
      <c r="H148" s="4">
        <f t="shared" si="97"/>
        <v>-2.8810284710417144E-2</v>
      </c>
      <c r="I148" s="5">
        <f t="shared" si="98"/>
        <v>-0.86430854131251433</v>
      </c>
      <c r="J148" s="4">
        <f t="shared" si="99"/>
        <v>165.35053260819751</v>
      </c>
    </row>
    <row r="149" spans="1:15" x14ac:dyDescent="0.25">
      <c r="A149" s="9"/>
      <c r="B149" s="4" t="s">
        <v>31</v>
      </c>
      <c r="C149" s="4">
        <v>55</v>
      </c>
      <c r="D149" s="4">
        <f>D119+M120</f>
        <v>-11.049128861813323</v>
      </c>
      <c r="E149" s="5">
        <f t="shared" si="95"/>
        <v>-1.1049128861813322E-2</v>
      </c>
      <c r="F149" s="4">
        <v>110</v>
      </c>
      <c r="G149" s="5">
        <f t="shared" si="96"/>
        <v>0.11</v>
      </c>
      <c r="H149" s="4">
        <f t="shared" si="97"/>
        <v>-1.7374970932731919E-2</v>
      </c>
      <c r="I149" s="5">
        <f t="shared" si="98"/>
        <v>-0.95562340130025558</v>
      </c>
      <c r="J149" s="4">
        <f t="shared" si="99"/>
        <v>86.488574190040168</v>
      </c>
    </row>
    <row r="150" spans="1:15" x14ac:dyDescent="0.25">
      <c r="A150" s="9"/>
      <c r="I150" s="4">
        <f>SUM(I146:I149)</f>
        <v>-3.4686518289259616E-2</v>
      </c>
      <c r="J150" s="4">
        <f>SUM(J146:J149)</f>
        <v>564.0040272395097</v>
      </c>
      <c r="L150" t="s">
        <v>32</v>
      </c>
      <c r="M150">
        <f>-I150/(2*J150)*1000</f>
        <v>3.0750239904341722E-2</v>
      </c>
    </row>
    <row r="151" spans="1:15" x14ac:dyDescent="0.25">
      <c r="A151" s="9"/>
    </row>
    <row r="152" spans="1:15" x14ac:dyDescent="0.25">
      <c r="A152" s="8" t="s">
        <v>40</v>
      </c>
      <c r="B152" s="2" t="s">
        <v>0</v>
      </c>
      <c r="C152" s="2" t="s">
        <v>1</v>
      </c>
      <c r="D152" s="2" t="s">
        <v>2</v>
      </c>
      <c r="E152" s="3" t="s">
        <v>35</v>
      </c>
      <c r="F152" s="2" t="s">
        <v>3</v>
      </c>
      <c r="G152" s="2" t="s">
        <v>4</v>
      </c>
      <c r="H152" s="2" t="s">
        <v>5</v>
      </c>
      <c r="I152" s="2" t="s">
        <v>6</v>
      </c>
      <c r="J152" s="2" t="s">
        <v>7</v>
      </c>
    </row>
    <row r="153" spans="1:15" x14ac:dyDescent="0.25">
      <c r="A153" s="9"/>
      <c r="B153" s="4" t="s">
        <v>8</v>
      </c>
      <c r="C153" s="4">
        <v>70</v>
      </c>
      <c r="D153" s="4">
        <f>D123+M128</f>
        <v>34.470942091252844</v>
      </c>
      <c r="E153" s="4">
        <f>D153/1000</f>
        <v>3.4470942091252843E-2</v>
      </c>
      <c r="F153" s="4">
        <v>200</v>
      </c>
      <c r="G153" s="4">
        <f>F153/1000</f>
        <v>0.2</v>
      </c>
      <c r="H153" s="4">
        <f>8.21*10^-4*(G153*0.905)^-4.76*ABS(E153)^1.76*E153/ABS(E153)</f>
        <v>7.4767126478296943E-3</v>
      </c>
      <c r="I153" s="4">
        <f>H153*C153</f>
        <v>0.5233698853480786</v>
      </c>
      <c r="J153" s="4">
        <f>I153/E153</f>
        <v>15.182929551579795</v>
      </c>
    </row>
    <row r="154" spans="1:15" x14ac:dyDescent="0.25">
      <c r="A154" s="9"/>
      <c r="B154" s="5" t="s">
        <v>9</v>
      </c>
      <c r="C154" s="5">
        <v>25</v>
      </c>
      <c r="D154" s="4">
        <f>D124+M128-M136</f>
        <v>14.930840247475123</v>
      </c>
      <c r="E154" s="4">
        <f t="shared" ref="E154:E157" si="100">D154/1000</f>
        <v>1.4930840247475123E-2</v>
      </c>
      <c r="F154" s="5">
        <v>125</v>
      </c>
      <c r="G154" s="4">
        <f t="shared" ref="G154:G157" si="101">F154/1000</f>
        <v>0.125</v>
      </c>
      <c r="H154" s="5">
        <f t="shared" ref="H154:H157" si="102">8.21*10^-4*(G154*0.905)^-4.76*ABS(E154)^1.76*E154/ABS(E154)</f>
        <v>1.6061737948261892E-2</v>
      </c>
      <c r="I154" s="4">
        <f t="shared" ref="I154:I157" si="103">H154*C154</f>
        <v>0.40154344870654729</v>
      </c>
      <c r="J154" s="5">
        <f t="shared" ref="J154:J157" si="104">I154/E154</f>
        <v>26.893560044248026</v>
      </c>
      <c r="K154" s="1"/>
      <c r="L154" s="1"/>
      <c r="M154" s="1"/>
      <c r="N154" s="1"/>
      <c r="O154" s="1"/>
    </row>
    <row r="155" spans="1:15" x14ac:dyDescent="0.25">
      <c r="A155" s="9"/>
      <c r="B155" s="5" t="s">
        <v>10</v>
      </c>
      <c r="C155" s="5">
        <v>40</v>
      </c>
      <c r="D155" s="4">
        <f>D125+M128-M143</f>
        <v>-2.8949527460204969</v>
      </c>
      <c r="E155" s="4">
        <f t="shared" si="100"/>
        <v>-2.8949527460204968E-3</v>
      </c>
      <c r="F155" s="5">
        <v>75</v>
      </c>
      <c r="G155" s="4">
        <f t="shared" si="101"/>
        <v>7.4999999999999997E-2</v>
      </c>
      <c r="H155" s="5">
        <f t="shared" si="102"/>
        <v>-1.018341188114086E-2</v>
      </c>
      <c r="I155" s="4">
        <f t="shared" si="103"/>
        <v>-0.40733647524563438</v>
      </c>
      <c r="J155" s="5">
        <f t="shared" si="104"/>
        <v>140.70574236680488</v>
      </c>
      <c r="K155" s="1"/>
      <c r="L155" s="1"/>
      <c r="M155" s="1"/>
      <c r="N155" s="1"/>
      <c r="O155" s="1"/>
    </row>
    <row r="156" spans="1:15" x14ac:dyDescent="0.25">
      <c r="A156" s="9"/>
      <c r="B156" s="5" t="s">
        <v>11</v>
      </c>
      <c r="C156" s="5">
        <v>30</v>
      </c>
      <c r="D156" s="4">
        <f>D126+M128-M150</f>
        <v>-16.445679286838171</v>
      </c>
      <c r="E156" s="4">
        <f t="shared" si="100"/>
        <v>-1.6445679286838173E-2</v>
      </c>
      <c r="F156" s="5">
        <v>140</v>
      </c>
      <c r="G156" s="4">
        <f t="shared" si="101"/>
        <v>0.14000000000000001</v>
      </c>
      <c r="H156" s="5">
        <f t="shared" si="102"/>
        <v>-1.1101397863091998E-2</v>
      </c>
      <c r="I156" s="4">
        <f t="shared" si="103"/>
        <v>-0.33304193589275993</v>
      </c>
      <c r="J156" s="5">
        <f t="shared" si="104"/>
        <v>20.251029470050561</v>
      </c>
      <c r="K156" s="1"/>
      <c r="L156" s="1"/>
      <c r="M156" s="1"/>
      <c r="N156" s="1"/>
      <c r="O156" s="1"/>
    </row>
    <row r="157" spans="1:15" x14ac:dyDescent="0.25">
      <c r="A157" s="9"/>
      <c r="B157" s="4" t="s">
        <v>12</v>
      </c>
      <c r="C157" s="4">
        <v>25</v>
      </c>
      <c r="D157" s="4">
        <f>D127+M128</f>
        <v>-34.999057908747154</v>
      </c>
      <c r="E157" s="4">
        <f t="shared" si="100"/>
        <v>-3.4999057908747154E-2</v>
      </c>
      <c r="F157" s="4">
        <v>200</v>
      </c>
      <c r="G157" s="4">
        <f t="shared" si="101"/>
        <v>0.2</v>
      </c>
      <c r="H157" s="4">
        <f t="shared" si="102"/>
        <v>-7.6794890303799063E-3</v>
      </c>
      <c r="I157" s="4">
        <f t="shared" si="103"/>
        <v>-0.19198722575949767</v>
      </c>
      <c r="J157" s="4">
        <f t="shared" si="104"/>
        <v>5.4854969599486045</v>
      </c>
    </row>
    <row r="158" spans="1:15" x14ac:dyDescent="0.25">
      <c r="A158" s="9"/>
      <c r="I158" s="4">
        <f>SUM(I153:I157)</f>
        <v>-7.4523028432660898E-3</v>
      </c>
      <c r="J158" s="4">
        <f>SUM(J153:J157)</f>
        <v>208.51875839263184</v>
      </c>
      <c r="L158" t="s">
        <v>13</v>
      </c>
      <c r="M158">
        <f>-I158/(2*J158)*1000</f>
        <v>1.7869622140262616E-2</v>
      </c>
    </row>
    <row r="159" spans="1:15" x14ac:dyDescent="0.25">
      <c r="A159" s="9"/>
    </row>
    <row r="160" spans="1:15" x14ac:dyDescent="0.25">
      <c r="A160" s="9"/>
      <c r="B160" s="7" t="s">
        <v>14</v>
      </c>
      <c r="C160" s="2" t="s">
        <v>1</v>
      </c>
      <c r="D160" s="2" t="s">
        <v>2</v>
      </c>
      <c r="E160" s="3" t="s">
        <v>36</v>
      </c>
      <c r="F160" s="2" t="s">
        <v>3</v>
      </c>
      <c r="G160" s="2" t="s">
        <v>4</v>
      </c>
      <c r="H160" s="2" t="s">
        <v>5</v>
      </c>
      <c r="I160" s="2" t="s">
        <v>6</v>
      </c>
      <c r="J160" s="2" t="s">
        <v>7</v>
      </c>
    </row>
    <row r="161" spans="1:27" x14ac:dyDescent="0.25">
      <c r="A161" s="9"/>
      <c r="B161" s="4" t="s">
        <v>15</v>
      </c>
      <c r="C161" s="4">
        <v>25</v>
      </c>
      <c r="D161" s="4">
        <f>D131+M136</f>
        <v>11.320101843777728</v>
      </c>
      <c r="E161" s="4">
        <f>D161/1000</f>
        <v>1.1320101843777727E-2</v>
      </c>
      <c r="F161" s="4">
        <v>125</v>
      </c>
      <c r="G161" s="4">
        <f>F161/1000</f>
        <v>0.125</v>
      </c>
      <c r="H161" s="4">
        <f>8.21*10^-4*(G161*0.905)^-4.76*ABS(E161)^1.76*E161/ABS(E161)</f>
        <v>9.866902714890222E-3</v>
      </c>
      <c r="I161" s="4">
        <f>H161*C161</f>
        <v>0.24667256787225555</v>
      </c>
      <c r="J161" s="4">
        <f>I161/E161</f>
        <v>21.790666839966907</v>
      </c>
    </row>
    <row r="162" spans="1:27" x14ac:dyDescent="0.25">
      <c r="A162" s="9"/>
      <c r="B162" s="4" t="s">
        <v>16</v>
      </c>
      <c r="C162" s="4">
        <v>80</v>
      </c>
      <c r="D162" s="4">
        <f>D132+M136</f>
        <v>4.1281018437777277</v>
      </c>
      <c r="E162" s="4">
        <f t="shared" ref="E162:E165" si="105">D162/1000</f>
        <v>4.1281018437777277E-3</v>
      </c>
      <c r="F162" s="4">
        <v>75</v>
      </c>
      <c r="G162" s="4">
        <f t="shared" ref="G162:G165" si="106">F162/1000</f>
        <v>7.4999999999999997E-2</v>
      </c>
      <c r="H162" s="4">
        <f t="shared" ref="H162:H165" si="107">8.21*10^-4*(G162*0.905)^-4.76*ABS(E162)^1.76*E162/ABS(E162)</f>
        <v>1.9016256027344997E-2</v>
      </c>
      <c r="I162" s="4">
        <f t="shared" ref="I162:I165" si="108">H162*C162</f>
        <v>1.5213004821875997</v>
      </c>
      <c r="J162" s="4">
        <f t="shared" ref="J162:J165" si="109">I162/E162</f>
        <v>368.52300155352276</v>
      </c>
    </row>
    <row r="163" spans="1:27" x14ac:dyDescent="0.25">
      <c r="A163" s="9"/>
      <c r="B163" s="4" t="s">
        <v>17</v>
      </c>
      <c r="C163" s="4">
        <v>25</v>
      </c>
      <c r="D163" s="4">
        <f>D133+M136</f>
        <v>-3.0088981562222714</v>
      </c>
      <c r="E163" s="4">
        <f t="shared" si="105"/>
        <v>-3.0088981562222715E-3</v>
      </c>
      <c r="F163" s="4">
        <v>63</v>
      </c>
      <c r="G163" s="4">
        <f t="shared" si="106"/>
        <v>6.3E-2</v>
      </c>
      <c r="H163" s="4">
        <f t="shared" si="107"/>
        <v>-2.4993788123866916E-2</v>
      </c>
      <c r="I163" s="4">
        <f t="shared" si="108"/>
        <v>-0.62484470309667295</v>
      </c>
      <c r="J163" s="4">
        <f t="shared" si="109"/>
        <v>207.66562065403281</v>
      </c>
    </row>
    <row r="164" spans="1:27" x14ac:dyDescent="0.25">
      <c r="A164" s="9"/>
      <c r="B164" s="5" t="s">
        <v>18</v>
      </c>
      <c r="C164" s="5">
        <v>55</v>
      </c>
      <c r="D164" s="5">
        <f>D134+M136-M143</f>
        <v>-9.6057929934956157</v>
      </c>
      <c r="E164" s="4">
        <f t="shared" si="105"/>
        <v>-9.6057929934956158E-3</v>
      </c>
      <c r="F164" s="5">
        <v>110</v>
      </c>
      <c r="G164" s="4">
        <f t="shared" si="106"/>
        <v>0.11</v>
      </c>
      <c r="H164" s="5">
        <f t="shared" si="107"/>
        <v>-1.3580795565072063E-2</v>
      </c>
      <c r="I164" s="5">
        <f t="shared" si="108"/>
        <v>-0.74694375607896346</v>
      </c>
      <c r="J164" s="5">
        <f t="shared" si="109"/>
        <v>77.75971818097085</v>
      </c>
      <c r="K164" s="1"/>
      <c r="L164" s="1"/>
      <c r="M164" s="1"/>
      <c r="N164" s="1"/>
      <c r="O164" s="1"/>
    </row>
    <row r="165" spans="1:27" x14ac:dyDescent="0.25">
      <c r="A165" s="9"/>
      <c r="B165" s="5" t="s">
        <v>19</v>
      </c>
      <c r="C165" s="5">
        <v>25</v>
      </c>
      <c r="D165" s="5">
        <f>D135+M136-M128</f>
        <v>-14.930840247475123</v>
      </c>
      <c r="E165" s="4">
        <f t="shared" si="105"/>
        <v>-1.4930840247475123E-2</v>
      </c>
      <c r="F165" s="5">
        <v>125</v>
      </c>
      <c r="G165" s="4">
        <f t="shared" si="106"/>
        <v>0.125</v>
      </c>
      <c r="H165" s="5">
        <f t="shared" si="107"/>
        <v>-1.6061737948261892E-2</v>
      </c>
      <c r="I165" s="5">
        <f t="shared" si="108"/>
        <v>-0.40154344870654729</v>
      </c>
      <c r="J165" s="5">
        <f t="shared" si="109"/>
        <v>26.893560044248026</v>
      </c>
      <c r="K165" s="1"/>
      <c r="L165" s="1"/>
      <c r="M165" s="1"/>
      <c r="N165" s="1"/>
      <c r="O165" s="1"/>
    </row>
    <row r="166" spans="1:27" x14ac:dyDescent="0.25">
      <c r="A166" s="9"/>
      <c r="I166" s="4">
        <f>SUM(I161:I165)</f>
        <v>-5.3588578223282002E-3</v>
      </c>
      <c r="J166" s="4">
        <f>SUM(J161:J165)</f>
        <v>702.63256727274131</v>
      </c>
      <c r="L166" t="s">
        <v>20</v>
      </c>
      <c r="M166">
        <f>-I166/(2*J166)*1000</f>
        <v>3.8134140601598738E-3</v>
      </c>
    </row>
    <row r="167" spans="1:27" x14ac:dyDescent="0.25">
      <c r="A167" s="9"/>
    </row>
    <row r="168" spans="1:27" x14ac:dyDescent="0.25">
      <c r="A168" s="9"/>
      <c r="B168" s="7" t="s">
        <v>21</v>
      </c>
      <c r="C168" s="2" t="s">
        <v>1</v>
      </c>
      <c r="D168" s="2" t="s">
        <v>2</v>
      </c>
      <c r="E168" s="3" t="s">
        <v>36</v>
      </c>
      <c r="F168" s="2" t="s">
        <v>3</v>
      </c>
      <c r="G168" s="2" t="s">
        <v>4</v>
      </c>
      <c r="H168" s="2" t="s">
        <v>5</v>
      </c>
      <c r="I168" s="2" t="s">
        <v>6</v>
      </c>
      <c r="J168" s="2" t="s">
        <v>7</v>
      </c>
      <c r="N168">
        <v>5</v>
      </c>
      <c r="O168">
        <f>AVERAGE(M158,M166,M173,M180)</f>
        <v>1.3753353605332592E-2</v>
      </c>
      <c r="Z168">
        <v>5</v>
      </c>
      <c r="AA168">
        <v>1.3753353605332592E-2</v>
      </c>
    </row>
    <row r="169" spans="1:27" x14ac:dyDescent="0.25">
      <c r="A169" s="9"/>
      <c r="B169" s="5" t="s">
        <v>22</v>
      </c>
      <c r="C169" s="5">
        <v>40</v>
      </c>
      <c r="D169" s="5">
        <f>D139+M143-M128</f>
        <v>2.8949527460204969</v>
      </c>
      <c r="E169" s="4">
        <f>D169/1000</f>
        <v>2.8949527460204968E-3</v>
      </c>
      <c r="F169" s="5">
        <v>75</v>
      </c>
      <c r="G169" s="5">
        <f>F169/1000</f>
        <v>7.4999999999999997E-2</v>
      </c>
      <c r="H169" s="5">
        <f>8.21*10^-4*(G169*0.905)^-4.76*ABS(E169)^1.76*E169/ABS(E169)</f>
        <v>1.018341188114086E-2</v>
      </c>
      <c r="I169" s="5">
        <f>H169*C169</f>
        <v>0.40733647524563438</v>
      </c>
      <c r="J169" s="5">
        <f>I169/E169</f>
        <v>140.70574236680488</v>
      </c>
      <c r="K169" s="1"/>
      <c r="L169" s="1"/>
      <c r="M169" s="1"/>
      <c r="N169" s="1"/>
      <c r="O169" s="1"/>
    </row>
    <row r="170" spans="1:27" x14ac:dyDescent="0.25">
      <c r="A170" s="9"/>
      <c r="B170" s="5" t="s">
        <v>23</v>
      </c>
      <c r="C170" s="5">
        <v>55</v>
      </c>
      <c r="D170" s="5">
        <f>D140+M143-M136</f>
        <v>9.6057929934956157</v>
      </c>
      <c r="E170" s="4">
        <f t="shared" ref="E170:E172" si="110">D170/1000</f>
        <v>9.6057929934956158E-3</v>
      </c>
      <c r="F170" s="5">
        <v>110</v>
      </c>
      <c r="G170" s="5">
        <f t="shared" ref="G170:G172" si="111">F170/1000</f>
        <v>0.11</v>
      </c>
      <c r="H170" s="5">
        <f t="shared" ref="H170:H172" si="112">8.21*10^-4*(G170*0.905)^-4.76*ABS(E170)^1.76*E170/ABS(E170)</f>
        <v>1.3580795565072063E-2</v>
      </c>
      <c r="I170" s="5">
        <f t="shared" ref="I170:I172" si="113">H170*C170</f>
        <v>0.74694375607896346</v>
      </c>
      <c r="J170" s="5">
        <f t="shared" ref="J170:J172" si="114">I170/E170</f>
        <v>77.75971818097085</v>
      </c>
      <c r="K170" s="1"/>
      <c r="L170" s="1"/>
      <c r="M170" s="1"/>
      <c r="N170" s="1"/>
      <c r="O170" s="1"/>
    </row>
    <row r="171" spans="1:27" x14ac:dyDescent="0.25">
      <c r="A171" s="9"/>
      <c r="B171" s="4" t="s">
        <v>24</v>
      </c>
      <c r="C171" s="4">
        <v>40</v>
      </c>
      <c r="D171" s="4">
        <f>D141+M143</f>
        <v>1.4468948372733463</v>
      </c>
      <c r="E171" s="4">
        <f t="shared" si="110"/>
        <v>1.4468948372733464E-3</v>
      </c>
      <c r="F171" s="4">
        <v>63</v>
      </c>
      <c r="G171" s="5">
        <f t="shared" si="111"/>
        <v>6.3E-2</v>
      </c>
      <c r="H171" s="4">
        <f t="shared" si="112"/>
        <v>6.8897579826017238E-3</v>
      </c>
      <c r="I171" s="4">
        <f t="shared" si="113"/>
        <v>0.27559031930406896</v>
      </c>
      <c r="J171" s="4">
        <f t="shared" si="114"/>
        <v>190.47017945230573</v>
      </c>
    </row>
    <row r="172" spans="1:27" x14ac:dyDescent="0.25">
      <c r="A172" s="9"/>
      <c r="B172" s="5" t="s">
        <v>25</v>
      </c>
      <c r="C172" s="5">
        <v>55</v>
      </c>
      <c r="D172" s="5">
        <f>D142+M143-M150</f>
        <v>-4.9887265408176722</v>
      </c>
      <c r="E172" s="4">
        <f t="shared" si="110"/>
        <v>-4.9887265408176725E-3</v>
      </c>
      <c r="F172" s="5">
        <v>75</v>
      </c>
      <c r="G172" s="5">
        <f t="shared" si="111"/>
        <v>7.4999999999999997E-2</v>
      </c>
      <c r="H172" s="5">
        <f t="shared" si="112"/>
        <v>-2.6537876936412796E-2</v>
      </c>
      <c r="I172" s="5">
        <f t="shared" si="113"/>
        <v>-1.4595832315027037</v>
      </c>
      <c r="J172" s="5">
        <f t="shared" si="114"/>
        <v>292.57631573116294</v>
      </c>
      <c r="K172" s="1"/>
      <c r="L172" s="1"/>
      <c r="M172" s="1"/>
      <c r="N172" s="1"/>
      <c r="O172" s="1"/>
    </row>
    <row r="173" spans="1:27" x14ac:dyDescent="0.25">
      <c r="A173" s="9"/>
      <c r="I173" s="4">
        <f>SUM(I169:I172)</f>
        <v>-2.971268087403689E-2</v>
      </c>
      <c r="J173" s="4">
        <f>SUM(J169:J172)</f>
        <v>701.51195573124437</v>
      </c>
      <c r="L173" t="s">
        <v>26</v>
      </c>
      <c r="M173">
        <f>-I173/(2*J173)*1000</f>
        <v>2.1177601202152632E-2</v>
      </c>
    </row>
    <row r="174" spans="1:27" x14ac:dyDescent="0.25">
      <c r="A174" s="9"/>
    </row>
    <row r="175" spans="1:27" x14ac:dyDescent="0.25">
      <c r="A175" s="9"/>
      <c r="B175" s="7" t="s">
        <v>27</v>
      </c>
      <c r="C175" s="2" t="s">
        <v>1</v>
      </c>
      <c r="D175" s="2" t="s">
        <v>2</v>
      </c>
      <c r="E175" s="3" t="s">
        <v>36</v>
      </c>
      <c r="F175" s="2" t="s">
        <v>3</v>
      </c>
      <c r="G175" s="2" t="s">
        <v>4</v>
      </c>
      <c r="H175" s="2" t="s">
        <v>5</v>
      </c>
      <c r="I175" s="2" t="s">
        <v>6</v>
      </c>
      <c r="J175" s="2" t="s">
        <v>7</v>
      </c>
    </row>
    <row r="176" spans="1:27" x14ac:dyDescent="0.25">
      <c r="A176" s="9"/>
      <c r="B176" s="5" t="s">
        <v>28</v>
      </c>
      <c r="C176" s="5">
        <v>30</v>
      </c>
      <c r="D176" s="5">
        <f>D146+M150-M128</f>
        <v>16.445679286838171</v>
      </c>
      <c r="E176" s="5">
        <f>D176/1000</f>
        <v>1.6445679286838173E-2</v>
      </c>
      <c r="F176" s="5">
        <v>140</v>
      </c>
      <c r="G176" s="5">
        <f>F176/1000</f>
        <v>0.14000000000000001</v>
      </c>
      <c r="H176" s="5">
        <f>8.21*10^-4*(G176*0.905)^-4.76*ABS(E176)^1.76*E176/ABS(E176)</f>
        <v>1.1101397863091998E-2</v>
      </c>
      <c r="I176" s="5">
        <f>H176*C176</f>
        <v>0.33304193589275993</v>
      </c>
      <c r="J176" s="5">
        <f>I176/E176</f>
        <v>20.251029470050561</v>
      </c>
      <c r="K176" s="1"/>
      <c r="L176" s="1"/>
      <c r="M176" s="1"/>
      <c r="N176" s="1"/>
      <c r="O176" s="1"/>
    </row>
    <row r="177" spans="1:15" x14ac:dyDescent="0.25">
      <c r="A177" s="9"/>
      <c r="B177" s="5" t="s">
        <v>29</v>
      </c>
      <c r="C177" s="5">
        <v>55</v>
      </c>
      <c r="D177" s="5">
        <f>D147+M150-M143</f>
        <v>4.9887265408176722</v>
      </c>
      <c r="E177" s="5">
        <f t="shared" ref="E177:E179" si="115">D177/1000</f>
        <v>4.9887265408176725E-3</v>
      </c>
      <c r="F177" s="5">
        <v>75</v>
      </c>
      <c r="G177" s="5">
        <f t="shared" ref="G177:G179" si="116">F177/1000</f>
        <v>7.4999999999999997E-2</v>
      </c>
      <c r="H177" s="5">
        <f t="shared" ref="H177:H179" si="117">8.21*10^-4*(G177*0.905)^-4.76*ABS(E177)^1.76*E177/ABS(E177)</f>
        <v>2.6537876936412796E-2</v>
      </c>
      <c r="I177" s="5">
        <f t="shared" ref="I177:I179" si="118">H177*C177</f>
        <v>1.4595832315027037</v>
      </c>
      <c r="J177" s="5">
        <f t="shared" ref="J177:J179" si="119">I177/E177</f>
        <v>292.57631573116294</v>
      </c>
      <c r="K177" s="1"/>
      <c r="L177" s="1"/>
      <c r="M177" s="1"/>
      <c r="N177" s="1"/>
      <c r="O177" s="1"/>
    </row>
    <row r="178" spans="1:15" x14ac:dyDescent="0.25">
      <c r="A178" s="9"/>
      <c r="B178" s="4" t="s">
        <v>30</v>
      </c>
      <c r="C178" s="4">
        <v>30</v>
      </c>
      <c r="D178" s="4">
        <f>D148+M150</f>
        <v>-5.1963786219089823</v>
      </c>
      <c r="E178" s="5">
        <f t="shared" si="115"/>
        <v>-5.1963786219089824E-3</v>
      </c>
      <c r="F178" s="4">
        <v>75</v>
      </c>
      <c r="G178" s="5">
        <f t="shared" si="116"/>
        <v>7.4999999999999997E-2</v>
      </c>
      <c r="H178" s="4">
        <f t="shared" si="117"/>
        <v>-2.8512657165691367E-2</v>
      </c>
      <c r="I178" s="5">
        <f t="shared" si="118"/>
        <v>-0.85537971497074106</v>
      </c>
      <c r="J178" s="4">
        <f t="shared" si="119"/>
        <v>164.61073705528062</v>
      </c>
    </row>
    <row r="179" spans="1:15" x14ac:dyDescent="0.25">
      <c r="A179" s="9"/>
      <c r="B179" s="4" t="s">
        <v>31</v>
      </c>
      <c r="C179" s="4">
        <v>55</v>
      </c>
      <c r="D179" s="4">
        <f>D149+M150</f>
        <v>-11.018378621908981</v>
      </c>
      <c r="E179" s="5">
        <f t="shared" si="115"/>
        <v>-1.1018378621908981E-2</v>
      </c>
      <c r="F179" s="4">
        <v>110</v>
      </c>
      <c r="G179" s="5">
        <f t="shared" si="116"/>
        <v>0.11</v>
      </c>
      <c r="H179" s="4">
        <f t="shared" si="117"/>
        <v>-1.7289955535709681E-2</v>
      </c>
      <c r="I179" s="5">
        <f t="shared" si="118"/>
        <v>-0.95094755446403245</v>
      </c>
      <c r="J179" s="4">
        <f t="shared" si="119"/>
        <v>86.305579713258822</v>
      </c>
    </row>
    <row r="180" spans="1:15" x14ac:dyDescent="0.25">
      <c r="A180" s="9"/>
      <c r="I180" s="4">
        <f>SUM(I176:I179)</f>
        <v>-1.3702102039309882E-2</v>
      </c>
      <c r="J180" s="4">
        <f>SUM(J176:J179)</f>
        <v>563.74366196975291</v>
      </c>
      <c r="L180" t="s">
        <v>32</v>
      </c>
      <c r="M180">
        <f>-I180/(2*J180)*1000</f>
        <v>1.2152777018755249E-2</v>
      </c>
    </row>
    <row r="181" spans="1:15" x14ac:dyDescent="0.25">
      <c r="A181" s="9"/>
    </row>
    <row r="182" spans="1:15" x14ac:dyDescent="0.25">
      <c r="A182" s="8" t="s">
        <v>41</v>
      </c>
      <c r="B182" s="2" t="s">
        <v>0</v>
      </c>
      <c r="C182" s="2" t="s">
        <v>1</v>
      </c>
      <c r="D182" s="2" t="s">
        <v>2</v>
      </c>
      <c r="E182" s="3" t="s">
        <v>35</v>
      </c>
      <c r="F182" s="2" t="s">
        <v>3</v>
      </c>
      <c r="G182" s="2" t="s">
        <v>4</v>
      </c>
      <c r="H182" s="2" t="s">
        <v>5</v>
      </c>
      <c r="I182" s="2" t="s">
        <v>6</v>
      </c>
      <c r="J182" s="2" t="s">
        <v>7</v>
      </c>
    </row>
    <row r="183" spans="1:15" x14ac:dyDescent="0.25">
      <c r="A183" s="9"/>
      <c r="B183" s="4" t="s">
        <v>8</v>
      </c>
      <c r="C183" s="4">
        <v>70</v>
      </c>
      <c r="D183" s="4">
        <f>D153+M158</f>
        <v>34.488811713393105</v>
      </c>
      <c r="E183" s="4">
        <f>D183/1000</f>
        <v>3.4488811713393103E-2</v>
      </c>
      <c r="F183" s="4">
        <v>200</v>
      </c>
      <c r="G183" s="4">
        <f>F183/1000</f>
        <v>0.2</v>
      </c>
      <c r="H183" s="4">
        <f>8.21*10^-4*(G183*0.905)^-4.76*ABS(E183)^1.76*E183/ABS(E183)</f>
        <v>7.4835355809462255E-3</v>
      </c>
      <c r="I183" s="4">
        <f>H183*C183</f>
        <v>0.52384749066623582</v>
      </c>
      <c r="J183" s="4">
        <f>I183/E183</f>
        <v>15.188910972621569</v>
      </c>
    </row>
    <row r="184" spans="1:15" x14ac:dyDescent="0.25">
      <c r="A184" s="9"/>
      <c r="B184" s="5" t="s">
        <v>9</v>
      </c>
      <c r="C184" s="5">
        <v>25</v>
      </c>
      <c r="D184" s="4">
        <f>D154+M158-M166</f>
        <v>14.944896455555226</v>
      </c>
      <c r="E184" s="4">
        <f t="shared" ref="E184:E187" si="120">D184/1000</f>
        <v>1.4944896455555225E-2</v>
      </c>
      <c r="F184" s="5">
        <v>125</v>
      </c>
      <c r="G184" s="4">
        <f t="shared" ref="G184:G187" si="121">F184/1000</f>
        <v>0.125</v>
      </c>
      <c r="H184" s="5">
        <f t="shared" ref="H184:H187" si="122">8.21*10^-4*(G184*0.905)^-4.76*ABS(E184)^1.76*E184/ABS(E184)</f>
        <v>1.6088360179887306E-2</v>
      </c>
      <c r="I184" s="4">
        <f t="shared" ref="I184:I187" si="123">H184*C184</f>
        <v>0.40220900449718267</v>
      </c>
      <c r="J184" s="5">
        <f t="shared" ref="J184:J187" si="124">I184/E184</f>
        <v>26.912799676686689</v>
      </c>
      <c r="K184" s="1"/>
      <c r="L184" s="1"/>
      <c r="M184" s="1"/>
      <c r="N184" s="1"/>
      <c r="O184" s="1"/>
    </row>
    <row r="185" spans="1:15" x14ac:dyDescent="0.25">
      <c r="A185" s="9"/>
      <c r="B185" s="5" t="s">
        <v>10</v>
      </c>
      <c r="C185" s="5">
        <v>40</v>
      </c>
      <c r="D185" s="4">
        <f>D155+M158-M173</f>
        <v>-2.8982607250823871</v>
      </c>
      <c r="E185" s="4">
        <f t="shared" si="120"/>
        <v>-2.8982607250823871E-3</v>
      </c>
      <c r="F185" s="5">
        <v>75</v>
      </c>
      <c r="G185" s="4">
        <f t="shared" si="121"/>
        <v>7.4999999999999997E-2</v>
      </c>
      <c r="H185" s="5">
        <f t="shared" si="122"/>
        <v>-1.0203900645581118E-2</v>
      </c>
      <c r="I185" s="4">
        <f t="shared" si="123"/>
        <v>-0.40815602582324473</v>
      </c>
      <c r="J185" s="5">
        <f t="shared" si="124"/>
        <v>140.82791872068111</v>
      </c>
      <c r="K185" s="1"/>
      <c r="L185" s="1"/>
      <c r="M185" s="1"/>
      <c r="N185" s="1"/>
      <c r="O185" s="1"/>
    </row>
    <row r="186" spans="1:15" x14ac:dyDescent="0.25">
      <c r="A186" s="9"/>
      <c r="B186" s="5" t="s">
        <v>11</v>
      </c>
      <c r="C186" s="5">
        <v>30</v>
      </c>
      <c r="D186" s="4">
        <f>D156+M158-M180</f>
        <v>-16.439962441716663</v>
      </c>
      <c r="E186" s="4">
        <f t="shared" si="120"/>
        <v>-1.6439962441716662E-2</v>
      </c>
      <c r="F186" s="5">
        <v>140</v>
      </c>
      <c r="G186" s="4">
        <f t="shared" si="121"/>
        <v>0.14000000000000001</v>
      </c>
      <c r="H186" s="5">
        <f t="shared" si="122"/>
        <v>-1.1094606803027821E-2</v>
      </c>
      <c r="I186" s="4">
        <f t="shared" si="123"/>
        <v>-0.33283820409083464</v>
      </c>
      <c r="J186" s="5">
        <f t="shared" si="124"/>
        <v>20.245679104853213</v>
      </c>
      <c r="K186" s="1"/>
      <c r="L186" s="1"/>
      <c r="M186" s="1"/>
      <c r="N186" s="1"/>
      <c r="O186" s="1"/>
    </row>
    <row r="187" spans="1:15" x14ac:dyDescent="0.25">
      <c r="A187" s="9"/>
      <c r="B187" s="4" t="s">
        <v>12</v>
      </c>
      <c r="C187" s="4">
        <v>25</v>
      </c>
      <c r="D187" s="4">
        <f>D157+M158</f>
        <v>-34.981188286606894</v>
      </c>
      <c r="E187" s="4">
        <f t="shared" si="120"/>
        <v>-3.4981188286606894E-2</v>
      </c>
      <c r="F187" s="4">
        <v>200</v>
      </c>
      <c r="G187" s="4">
        <f t="shared" si="121"/>
        <v>0.2</v>
      </c>
      <c r="H187" s="4">
        <f t="shared" si="122"/>
        <v>-7.6725894967719305E-3</v>
      </c>
      <c r="I187" s="4">
        <f t="shared" si="123"/>
        <v>-0.19181473741929828</v>
      </c>
      <c r="J187" s="4">
        <f t="shared" si="124"/>
        <v>5.4833682563247175</v>
      </c>
    </row>
    <row r="188" spans="1:15" x14ac:dyDescent="0.25">
      <c r="A188" s="9"/>
      <c r="I188" s="4">
        <f>SUM(I183:I187)</f>
        <v>-6.7524721699591672E-3</v>
      </c>
      <c r="J188" s="4">
        <f>SUM(J183:J187)</f>
        <v>208.6586767311673</v>
      </c>
      <c r="L188" t="s">
        <v>13</v>
      </c>
      <c r="M188">
        <f>-I188/(2*J188)*1000</f>
        <v>1.6180664700224643E-2</v>
      </c>
    </row>
    <row r="189" spans="1:15" x14ac:dyDescent="0.25">
      <c r="A189" s="9"/>
    </row>
    <row r="190" spans="1:15" x14ac:dyDescent="0.25">
      <c r="A190" s="9"/>
      <c r="B190" s="7" t="s">
        <v>14</v>
      </c>
      <c r="C190" s="2" t="s">
        <v>1</v>
      </c>
      <c r="D190" s="2" t="s">
        <v>2</v>
      </c>
      <c r="E190" s="3" t="s">
        <v>36</v>
      </c>
      <c r="F190" s="2" t="s">
        <v>3</v>
      </c>
      <c r="G190" s="2" t="s">
        <v>4</v>
      </c>
      <c r="H190" s="2" t="s">
        <v>5</v>
      </c>
      <c r="I190" s="2" t="s">
        <v>6</v>
      </c>
      <c r="J190" s="2" t="s">
        <v>7</v>
      </c>
    </row>
    <row r="191" spans="1:15" x14ac:dyDescent="0.25">
      <c r="A191" s="9"/>
      <c r="B191" s="4" t="s">
        <v>15</v>
      </c>
      <c r="C191" s="4">
        <v>25</v>
      </c>
      <c r="D191" s="4">
        <f>D161+M166</f>
        <v>11.323915257837887</v>
      </c>
      <c r="E191" s="4">
        <f>D191/1000</f>
        <v>1.1323915257837887E-2</v>
      </c>
      <c r="F191" s="4">
        <v>125</v>
      </c>
      <c r="G191" s="4">
        <f>F191/1000</f>
        <v>0.125</v>
      </c>
      <c r="H191" s="4">
        <f>8.21*10^-4*(G191*0.905)^-4.76*ABS(E191)^1.76*E191/ABS(E191)</f>
        <v>9.8727534809421608E-3</v>
      </c>
      <c r="I191" s="4">
        <f>H191*C191</f>
        <v>0.24681883702355403</v>
      </c>
      <c r="J191" s="4">
        <f>I191/E191</f>
        <v>21.796245503755209</v>
      </c>
    </row>
    <row r="192" spans="1:15" x14ac:dyDescent="0.25">
      <c r="A192" s="9"/>
      <c r="B192" s="4" t="s">
        <v>16</v>
      </c>
      <c r="C192" s="4">
        <v>80</v>
      </c>
      <c r="D192" s="4">
        <f>D162+M166</f>
        <v>4.1319152578378873</v>
      </c>
      <c r="E192" s="4">
        <f t="shared" ref="E192:E195" si="125">D192/1000</f>
        <v>4.1319152578378872E-3</v>
      </c>
      <c r="F192" s="4">
        <v>75</v>
      </c>
      <c r="G192" s="4">
        <f t="shared" ref="G192:G195" si="126">F192/1000</f>
        <v>7.4999999999999997E-2</v>
      </c>
      <c r="H192" s="4">
        <f t="shared" ref="H192:H195" si="127">8.21*10^-4*(G192*0.905)^-4.76*ABS(E192)^1.76*E192/ABS(E192)</f>
        <v>1.9047184157011735E-2</v>
      </c>
      <c r="I192" s="4">
        <f t="shared" ref="I192:I195" si="128">H192*C192</f>
        <v>1.5237747325609388</v>
      </c>
      <c r="J192" s="4">
        <f t="shared" ref="J192:J195" si="129">I192/E192</f>
        <v>368.78169988372082</v>
      </c>
    </row>
    <row r="193" spans="1:27" x14ac:dyDescent="0.25">
      <c r="A193" s="9"/>
      <c r="B193" s="4" t="s">
        <v>17</v>
      </c>
      <c r="C193" s="4">
        <v>25</v>
      </c>
      <c r="D193" s="4">
        <f>D163+M166</f>
        <v>-3.0050847421621114</v>
      </c>
      <c r="E193" s="4">
        <f t="shared" si="125"/>
        <v>-3.0050847421621116E-3</v>
      </c>
      <c r="F193" s="4">
        <v>63</v>
      </c>
      <c r="G193" s="4">
        <f t="shared" si="126"/>
        <v>6.3E-2</v>
      </c>
      <c r="H193" s="4">
        <f t="shared" si="127"/>
        <v>-2.493806416057336E-2</v>
      </c>
      <c r="I193" s="4">
        <f t="shared" si="128"/>
        <v>-0.62345160401433397</v>
      </c>
      <c r="J193" s="4">
        <f t="shared" si="129"/>
        <v>207.46556503620269</v>
      </c>
    </row>
    <row r="194" spans="1:27" x14ac:dyDescent="0.25">
      <c r="A194" s="9"/>
      <c r="B194" s="5" t="s">
        <v>18</v>
      </c>
      <c r="C194" s="5">
        <v>55</v>
      </c>
      <c r="D194" s="5">
        <f>D164+M166-M173</f>
        <v>-9.6231571806376088</v>
      </c>
      <c r="E194" s="4">
        <f t="shared" si="125"/>
        <v>-9.6231571806376093E-3</v>
      </c>
      <c r="F194" s="5">
        <v>110</v>
      </c>
      <c r="G194" s="4">
        <f t="shared" si="126"/>
        <v>0.11</v>
      </c>
      <c r="H194" s="5">
        <f t="shared" si="127"/>
        <v>-1.3624032738340936E-2</v>
      </c>
      <c r="I194" s="5">
        <f t="shared" si="128"/>
        <v>-0.74932180060875153</v>
      </c>
      <c r="J194" s="5">
        <f t="shared" si="129"/>
        <v>77.866524108785583</v>
      </c>
      <c r="K194" s="1"/>
      <c r="L194" s="1"/>
      <c r="M194" s="1"/>
      <c r="N194" s="1"/>
      <c r="O194" s="1"/>
    </row>
    <row r="195" spans="1:27" x14ac:dyDescent="0.25">
      <c r="A195" s="9"/>
      <c r="B195" s="5" t="s">
        <v>19</v>
      </c>
      <c r="C195" s="5">
        <v>25</v>
      </c>
      <c r="D195" s="5">
        <f>D165+M166-M158</f>
        <v>-14.944896455555226</v>
      </c>
      <c r="E195" s="4">
        <f t="shared" si="125"/>
        <v>-1.4944896455555225E-2</v>
      </c>
      <c r="F195" s="5">
        <v>125</v>
      </c>
      <c r="G195" s="4">
        <f t="shared" si="126"/>
        <v>0.125</v>
      </c>
      <c r="H195" s="5">
        <f t="shared" si="127"/>
        <v>-1.6088360179887306E-2</v>
      </c>
      <c r="I195" s="5">
        <f t="shared" si="128"/>
        <v>-0.40220900449718267</v>
      </c>
      <c r="J195" s="5">
        <f t="shared" si="129"/>
        <v>26.912799676686689</v>
      </c>
      <c r="K195" s="1"/>
      <c r="L195" s="1"/>
      <c r="M195" s="1"/>
      <c r="N195" s="1"/>
      <c r="O195" s="1"/>
    </row>
    <row r="196" spans="1:27" x14ac:dyDescent="0.25">
      <c r="A196" s="9"/>
      <c r="I196" s="4">
        <f>SUM(I191:I195)</f>
        <v>-4.3888395357752907E-3</v>
      </c>
      <c r="J196" s="4">
        <f>SUM(J191:J195)</f>
        <v>702.8228342091511</v>
      </c>
      <c r="L196" t="s">
        <v>20</v>
      </c>
      <c r="M196">
        <f>-I196/(2*J196)*1000</f>
        <v>3.122294355101465E-3</v>
      </c>
    </row>
    <row r="197" spans="1:27" x14ac:dyDescent="0.25">
      <c r="A197" s="9"/>
    </row>
    <row r="198" spans="1:27" x14ac:dyDescent="0.25">
      <c r="A198" s="9"/>
      <c r="B198" s="7" t="s">
        <v>21</v>
      </c>
      <c r="C198" s="2" t="s">
        <v>1</v>
      </c>
      <c r="D198" s="2" t="s">
        <v>2</v>
      </c>
      <c r="E198" s="3" t="s">
        <v>36</v>
      </c>
      <c r="F198" s="2" t="s">
        <v>3</v>
      </c>
      <c r="G198" s="2" t="s">
        <v>4</v>
      </c>
      <c r="H198" s="2" t="s">
        <v>5</v>
      </c>
      <c r="I198" s="2" t="s">
        <v>6</v>
      </c>
      <c r="J198" s="2" t="s">
        <v>7</v>
      </c>
      <c r="N198">
        <v>6</v>
      </c>
      <c r="O198">
        <f>AVERAGE(M188,M196,M203,M210)</f>
        <v>1.0371571549008082E-2</v>
      </c>
      <c r="Z198">
        <v>6</v>
      </c>
      <c r="AA198">
        <v>1.0371571549008082E-2</v>
      </c>
    </row>
    <row r="199" spans="1:27" x14ac:dyDescent="0.25">
      <c r="A199" s="9"/>
      <c r="B199" s="5" t="s">
        <v>22</v>
      </c>
      <c r="C199" s="5">
        <v>40</v>
      </c>
      <c r="D199" s="5">
        <f>D169+M173-M158</f>
        <v>2.8982607250823871</v>
      </c>
      <c r="E199" s="4">
        <f>D199/1000</f>
        <v>2.8982607250823871E-3</v>
      </c>
      <c r="F199" s="5">
        <v>75</v>
      </c>
      <c r="G199" s="5">
        <f>F199/1000</f>
        <v>7.4999999999999997E-2</v>
      </c>
      <c r="H199" s="5">
        <f>8.21*10^-4*(G199*0.905)^-4.76*ABS(E199)^1.76*E199/ABS(E199)</f>
        <v>1.0203900645581118E-2</v>
      </c>
      <c r="I199" s="5">
        <f>H199*C199</f>
        <v>0.40815602582324473</v>
      </c>
      <c r="J199" s="5">
        <f>I199/E199</f>
        <v>140.82791872068111</v>
      </c>
      <c r="K199" s="1"/>
      <c r="L199" s="1"/>
      <c r="M199" s="1"/>
      <c r="N199" s="1"/>
      <c r="O199" s="1"/>
    </row>
    <row r="200" spans="1:27" x14ac:dyDescent="0.25">
      <c r="A200" s="9"/>
      <c r="B200" s="5" t="s">
        <v>23</v>
      </c>
      <c r="C200" s="5">
        <v>55</v>
      </c>
      <c r="D200" s="5">
        <f>D170+M173-M166</f>
        <v>9.6231571806376088</v>
      </c>
      <c r="E200" s="4">
        <f t="shared" ref="E200:E202" si="130">D200/1000</f>
        <v>9.6231571806376093E-3</v>
      </c>
      <c r="F200" s="5">
        <v>110</v>
      </c>
      <c r="G200" s="5">
        <f t="shared" ref="G200:G202" si="131">F200/1000</f>
        <v>0.11</v>
      </c>
      <c r="H200" s="5">
        <f t="shared" ref="H200:H202" si="132">8.21*10^-4*(G200*0.905)^-4.76*ABS(E200)^1.76*E200/ABS(E200)</f>
        <v>1.3624032738340936E-2</v>
      </c>
      <c r="I200" s="5">
        <f t="shared" ref="I200:I202" si="133">H200*C200</f>
        <v>0.74932180060875153</v>
      </c>
      <c r="J200" s="5">
        <f t="shared" ref="J200:J202" si="134">I200/E200</f>
        <v>77.866524108785583</v>
      </c>
      <c r="K200" s="1"/>
      <c r="L200" s="1"/>
      <c r="M200" s="1"/>
      <c r="N200" s="1"/>
      <c r="O200" s="1"/>
    </row>
    <row r="201" spans="1:27" x14ac:dyDescent="0.25">
      <c r="A201" s="9"/>
      <c r="B201" s="4" t="s">
        <v>24</v>
      </c>
      <c r="C201" s="4">
        <v>40</v>
      </c>
      <c r="D201" s="4">
        <f>D171+M173</f>
        <v>1.4680724384754991</v>
      </c>
      <c r="E201" s="4">
        <f t="shared" si="130"/>
        <v>1.4680724384754991E-3</v>
      </c>
      <c r="F201" s="4">
        <v>63</v>
      </c>
      <c r="G201" s="5">
        <f t="shared" si="131"/>
        <v>6.3E-2</v>
      </c>
      <c r="H201" s="4">
        <f t="shared" si="132"/>
        <v>7.0682268404505776E-3</v>
      </c>
      <c r="I201" s="4">
        <f t="shared" si="133"/>
        <v>0.28272907361802313</v>
      </c>
      <c r="J201" s="4">
        <f t="shared" si="134"/>
        <v>192.5852336766294</v>
      </c>
    </row>
    <row r="202" spans="1:27" x14ac:dyDescent="0.25">
      <c r="A202" s="9"/>
      <c r="B202" s="5" t="s">
        <v>25</v>
      </c>
      <c r="C202" s="5">
        <v>55</v>
      </c>
      <c r="D202" s="5">
        <f>D172+M173-M180</f>
        <v>-4.979701716634275</v>
      </c>
      <c r="E202" s="4">
        <f t="shared" si="130"/>
        <v>-4.9797017166342749E-3</v>
      </c>
      <c r="F202" s="5">
        <v>75</v>
      </c>
      <c r="G202" s="5">
        <f t="shared" si="131"/>
        <v>7.4999999999999997E-2</v>
      </c>
      <c r="H202" s="5">
        <f t="shared" si="132"/>
        <v>-2.6453440635451814E-2</v>
      </c>
      <c r="I202" s="5">
        <f t="shared" si="133"/>
        <v>-1.4549392349498498</v>
      </c>
      <c r="J202" s="5">
        <f t="shared" si="134"/>
        <v>292.17397300921613</v>
      </c>
      <c r="K202" s="1"/>
      <c r="L202" s="1"/>
      <c r="M202" s="1"/>
      <c r="N202" s="1"/>
      <c r="O202" s="1"/>
    </row>
    <row r="203" spans="1:27" x14ac:dyDescent="0.25">
      <c r="A203" s="9"/>
      <c r="I203" s="4">
        <f>SUM(I199:I202)</f>
        <v>-1.4732334899830501E-2</v>
      </c>
      <c r="J203" s="4">
        <f>SUM(J199:J202)</f>
        <v>703.45364951531224</v>
      </c>
      <c r="L203" t="s">
        <v>26</v>
      </c>
      <c r="M203">
        <f>-I203/(2*J203)*1000</f>
        <v>1.0471432559900181E-2</v>
      </c>
    </row>
    <row r="204" spans="1:27" x14ac:dyDescent="0.25">
      <c r="A204" s="9"/>
    </row>
    <row r="205" spans="1:27" x14ac:dyDescent="0.25">
      <c r="A205" s="9"/>
      <c r="B205" s="7" t="s">
        <v>27</v>
      </c>
      <c r="C205" s="2" t="s">
        <v>1</v>
      </c>
      <c r="D205" s="2" t="s">
        <v>2</v>
      </c>
      <c r="E205" s="3" t="s">
        <v>36</v>
      </c>
      <c r="F205" s="2" t="s">
        <v>3</v>
      </c>
      <c r="G205" s="2" t="s">
        <v>4</v>
      </c>
      <c r="H205" s="2" t="s">
        <v>5</v>
      </c>
      <c r="I205" s="2" t="s">
        <v>6</v>
      </c>
      <c r="J205" s="2" t="s">
        <v>7</v>
      </c>
    </row>
    <row r="206" spans="1:27" x14ac:dyDescent="0.25">
      <c r="A206" s="9"/>
      <c r="B206" s="5" t="s">
        <v>28</v>
      </c>
      <c r="C206" s="5">
        <v>30</v>
      </c>
      <c r="D206" s="5">
        <f>D176+M180-M158</f>
        <v>16.439962441716663</v>
      </c>
      <c r="E206" s="5">
        <f>D206/1000</f>
        <v>1.6439962441716662E-2</v>
      </c>
      <c r="F206" s="5">
        <v>140</v>
      </c>
      <c r="G206" s="5">
        <f>F206/1000</f>
        <v>0.14000000000000001</v>
      </c>
      <c r="H206" s="5">
        <f>8.21*10^-4*(G206*0.905)^-4.76*ABS(E206)^1.76*E206/ABS(E206)</f>
        <v>1.1094606803027821E-2</v>
      </c>
      <c r="I206" s="5">
        <f>H206*C206</f>
        <v>0.33283820409083464</v>
      </c>
      <c r="J206" s="5">
        <f>I206/E206</f>
        <v>20.245679104853213</v>
      </c>
      <c r="K206" s="1"/>
      <c r="L206" s="1"/>
      <c r="M206" s="1"/>
      <c r="N206" s="1"/>
      <c r="O206" s="1"/>
    </row>
    <row r="207" spans="1:27" x14ac:dyDescent="0.25">
      <c r="A207" s="9"/>
      <c r="B207" s="5" t="s">
        <v>29</v>
      </c>
      <c r="C207" s="5">
        <v>55</v>
      </c>
      <c r="D207" s="5">
        <f>D177+M180-M173</f>
        <v>4.979701716634275</v>
      </c>
      <c r="E207" s="5">
        <f t="shared" ref="E207:E209" si="135">D207/1000</f>
        <v>4.9797017166342749E-3</v>
      </c>
      <c r="F207" s="5">
        <v>75</v>
      </c>
      <c r="G207" s="5">
        <f t="shared" ref="G207:G209" si="136">F207/1000</f>
        <v>7.4999999999999997E-2</v>
      </c>
      <c r="H207" s="5">
        <f t="shared" ref="H207:H209" si="137">8.21*10^-4*(G207*0.905)^-4.76*ABS(E207)^1.76*E207/ABS(E207)</f>
        <v>2.6453440635451814E-2</v>
      </c>
      <c r="I207" s="5">
        <f t="shared" ref="I207:I209" si="138">H207*C207</f>
        <v>1.4549392349498498</v>
      </c>
      <c r="J207" s="5">
        <f t="shared" ref="J207:J209" si="139">I207/E207</f>
        <v>292.17397300921613</v>
      </c>
      <c r="K207" s="1"/>
      <c r="L207" s="1"/>
      <c r="M207" s="1"/>
      <c r="N207" s="1"/>
      <c r="O207" s="1"/>
    </row>
    <row r="208" spans="1:27" x14ac:dyDescent="0.25">
      <c r="A208" s="9"/>
      <c r="B208" s="4" t="s">
        <v>30</v>
      </c>
      <c r="C208" s="4">
        <v>30</v>
      </c>
      <c r="D208" s="4">
        <f>D178+M180</f>
        <v>-5.1842258448902268</v>
      </c>
      <c r="E208" s="5">
        <f t="shared" si="135"/>
        <v>-5.184225844890227E-3</v>
      </c>
      <c r="F208" s="4">
        <v>75</v>
      </c>
      <c r="G208" s="5">
        <f t="shared" si="136"/>
        <v>7.4999999999999997E-2</v>
      </c>
      <c r="H208" s="4">
        <f t="shared" si="137"/>
        <v>-2.8395400133514749E-2</v>
      </c>
      <c r="I208" s="5">
        <f t="shared" si="138"/>
        <v>-0.85186200400544243</v>
      </c>
      <c r="J208" s="4">
        <f t="shared" si="139"/>
        <v>164.3180736126823</v>
      </c>
    </row>
    <row r="209" spans="1:15" x14ac:dyDescent="0.25">
      <c r="A209" s="9"/>
      <c r="B209" s="4" t="s">
        <v>31</v>
      </c>
      <c r="C209" s="4">
        <v>55</v>
      </c>
      <c r="D209" s="4">
        <f>D179+M180</f>
        <v>-11.006225844890226</v>
      </c>
      <c r="E209" s="5">
        <f t="shared" si="135"/>
        <v>-1.1006225844890225E-2</v>
      </c>
      <c r="F209" s="4">
        <v>110</v>
      </c>
      <c r="G209" s="5">
        <f t="shared" si="136"/>
        <v>0.11</v>
      </c>
      <c r="H209" s="4">
        <f t="shared" si="137"/>
        <v>-1.7256406325188208E-2</v>
      </c>
      <c r="I209" s="5">
        <f t="shared" si="138"/>
        <v>-0.94910234788535142</v>
      </c>
      <c r="J209" s="4">
        <f t="shared" si="139"/>
        <v>86.233224836648589</v>
      </c>
    </row>
    <row r="210" spans="1:15" x14ac:dyDescent="0.25">
      <c r="A210" s="9"/>
      <c r="I210" s="4">
        <f>SUM(I206:I209)</f>
        <v>-1.3186912850109422E-2</v>
      </c>
      <c r="J210" s="4">
        <f>SUM(J206:J209)</f>
        <v>562.97095056340015</v>
      </c>
      <c r="L210" t="s">
        <v>32</v>
      </c>
      <c r="M210">
        <f>-I210/(2*J210)*1000</f>
        <v>1.1711894580806041E-2</v>
      </c>
    </row>
    <row r="211" spans="1:15" x14ac:dyDescent="0.25">
      <c r="A211" s="9"/>
    </row>
    <row r="212" spans="1:15" x14ac:dyDescent="0.25">
      <c r="A212" s="8" t="s">
        <v>42</v>
      </c>
      <c r="B212" s="2" t="s">
        <v>0</v>
      </c>
      <c r="C212" s="2" t="s">
        <v>1</v>
      </c>
      <c r="D212" s="2" t="s">
        <v>2</v>
      </c>
      <c r="E212" s="3" t="s">
        <v>35</v>
      </c>
      <c r="F212" s="2" t="s">
        <v>3</v>
      </c>
      <c r="G212" s="2" t="s">
        <v>4</v>
      </c>
      <c r="H212" s="2" t="s">
        <v>5</v>
      </c>
      <c r="I212" s="2" t="s">
        <v>6</v>
      </c>
      <c r="J212" s="2" t="s">
        <v>7</v>
      </c>
    </row>
    <row r="213" spans="1:15" x14ac:dyDescent="0.25">
      <c r="A213" s="9"/>
      <c r="B213" s="4" t="s">
        <v>8</v>
      </c>
      <c r="C213" s="4">
        <v>70</v>
      </c>
      <c r="D213" s="4">
        <f>D183+M188</f>
        <v>34.504992378093327</v>
      </c>
      <c r="E213" s="4">
        <f>D213/1000</f>
        <v>3.4504992378093326E-2</v>
      </c>
      <c r="F213" s="4">
        <v>200</v>
      </c>
      <c r="G213" s="4">
        <f>F213/1000</f>
        <v>0.2</v>
      </c>
      <c r="H213" s="4">
        <f>8.21*10^-4*(G213*0.905)^-4.76*ABS(E213)^1.76*E213/ABS(E213)</f>
        <v>7.4897159589593252E-3</v>
      </c>
      <c r="I213" s="4">
        <f>H213*C213</f>
        <v>0.52428011712715272</v>
      </c>
      <c r="J213" s="4">
        <f>I213/E213</f>
        <v>15.194326414632391</v>
      </c>
    </row>
    <row r="214" spans="1:15" x14ac:dyDescent="0.25">
      <c r="A214" s="9"/>
      <c r="B214" s="5" t="s">
        <v>9</v>
      </c>
      <c r="C214" s="5">
        <v>25</v>
      </c>
      <c r="D214" s="4">
        <f>D184+M188-M196</f>
        <v>14.957954825900348</v>
      </c>
      <c r="E214" s="4">
        <f t="shared" ref="E214:E217" si="140">D214/1000</f>
        <v>1.4957954825900349E-2</v>
      </c>
      <c r="F214" s="5">
        <v>125</v>
      </c>
      <c r="G214" s="4">
        <f t="shared" ref="G214:G217" si="141">F214/1000</f>
        <v>0.125</v>
      </c>
      <c r="H214" s="5">
        <f t="shared" ref="H214:H217" si="142">8.21*10^-4*(G214*0.905)^-4.76*ABS(E214)^1.76*E214/ABS(E214)</f>
        <v>1.6113109580459858E-2</v>
      </c>
      <c r="I214" s="4">
        <f t="shared" ref="I214:I217" si="143">H214*C214</f>
        <v>0.40282773951149642</v>
      </c>
      <c r="J214" s="5">
        <f t="shared" ref="J214:J217" si="144">I214/E214</f>
        <v>26.930669613601363</v>
      </c>
      <c r="K214" s="1"/>
      <c r="L214" s="1"/>
      <c r="M214" s="1"/>
      <c r="N214" s="1"/>
      <c r="O214" s="1"/>
    </row>
    <row r="215" spans="1:15" x14ac:dyDescent="0.25">
      <c r="A215" s="9"/>
      <c r="B215" s="5" t="s">
        <v>10</v>
      </c>
      <c r="C215" s="5">
        <v>40</v>
      </c>
      <c r="D215" s="4">
        <f>D185+M188-M203</f>
        <v>-2.8925514929420628</v>
      </c>
      <c r="E215" s="4">
        <f t="shared" si="140"/>
        <v>-2.8925514929420628E-3</v>
      </c>
      <c r="F215" s="5">
        <v>75</v>
      </c>
      <c r="G215" s="4">
        <f t="shared" si="141"/>
        <v>7.4999999999999997E-2</v>
      </c>
      <c r="H215" s="5">
        <f t="shared" si="142"/>
        <v>-1.016855028296975E-2</v>
      </c>
      <c r="I215" s="4">
        <f t="shared" si="143"/>
        <v>-0.40674201131879001</v>
      </c>
      <c r="J215" s="5">
        <f t="shared" si="144"/>
        <v>140.61703389248427</v>
      </c>
      <c r="K215" s="1"/>
      <c r="L215" s="1"/>
      <c r="M215" s="1"/>
      <c r="N215" s="1"/>
      <c r="O215" s="1"/>
    </row>
    <row r="216" spans="1:15" x14ac:dyDescent="0.25">
      <c r="A216" s="9"/>
      <c r="B216" s="5" t="s">
        <v>11</v>
      </c>
      <c r="C216" s="5">
        <v>30</v>
      </c>
      <c r="D216" s="4">
        <f>D186+M188-M210</f>
        <v>-16.435493671597243</v>
      </c>
      <c r="E216" s="4">
        <f t="shared" si="140"/>
        <v>-1.6435493671597242E-2</v>
      </c>
      <c r="F216" s="5">
        <v>140</v>
      </c>
      <c r="G216" s="4">
        <f t="shared" si="141"/>
        <v>0.14000000000000001</v>
      </c>
      <c r="H216" s="5">
        <f t="shared" si="142"/>
        <v>-1.1089299585192612E-2</v>
      </c>
      <c r="I216" s="4">
        <f t="shared" si="143"/>
        <v>-0.33267898755577835</v>
      </c>
      <c r="J216" s="5">
        <f t="shared" si="144"/>
        <v>20.241496495520099</v>
      </c>
      <c r="K216" s="1"/>
      <c r="L216" s="1"/>
      <c r="M216" s="1"/>
      <c r="N216" s="1"/>
      <c r="O216" s="1"/>
    </row>
    <row r="217" spans="1:15" x14ac:dyDescent="0.25">
      <c r="A217" s="9"/>
      <c r="B217" s="4" t="s">
        <v>12</v>
      </c>
      <c r="C217" s="4">
        <v>25</v>
      </c>
      <c r="D217" s="4">
        <f>D187+M188</f>
        <v>-34.965007621906672</v>
      </c>
      <c r="E217" s="4">
        <f t="shared" si="140"/>
        <v>-3.4965007621906671E-2</v>
      </c>
      <c r="F217" s="4">
        <v>200</v>
      </c>
      <c r="G217" s="4">
        <f t="shared" si="141"/>
        <v>0.2</v>
      </c>
      <c r="H217" s="4">
        <f t="shared" si="142"/>
        <v>-7.6663443868700302E-3</v>
      </c>
      <c r="I217" s="4">
        <f t="shared" si="143"/>
        <v>-0.19165860967175075</v>
      </c>
      <c r="J217" s="4">
        <f t="shared" si="144"/>
        <v>5.4814405231723908</v>
      </c>
    </row>
    <row r="218" spans="1:15" x14ac:dyDescent="0.25">
      <c r="A218" s="9"/>
      <c r="I218" s="4">
        <f>SUM(I213:I217)</f>
        <v>-3.971751907669907E-3</v>
      </c>
      <c r="J218" s="4">
        <f>SUM(J213:J217)</f>
        <v>208.46496693941052</v>
      </c>
      <c r="L218" t="s">
        <v>13</v>
      </c>
      <c r="M218">
        <f>-I218/(2*J218)*1000</f>
        <v>9.5261855408642366E-3</v>
      </c>
    </row>
    <row r="219" spans="1:15" x14ac:dyDescent="0.25">
      <c r="A219" s="9"/>
    </row>
    <row r="220" spans="1:15" x14ac:dyDescent="0.25">
      <c r="A220" s="9"/>
      <c r="B220" s="7" t="s">
        <v>14</v>
      </c>
      <c r="C220" s="2" t="s">
        <v>1</v>
      </c>
      <c r="D220" s="2" t="s">
        <v>2</v>
      </c>
      <c r="E220" s="3" t="s">
        <v>36</v>
      </c>
      <c r="F220" s="2" t="s">
        <v>3</v>
      </c>
      <c r="G220" s="2" t="s">
        <v>4</v>
      </c>
      <c r="H220" s="2" t="s">
        <v>5</v>
      </c>
      <c r="I220" s="2" t="s">
        <v>6</v>
      </c>
      <c r="J220" s="2" t="s">
        <v>7</v>
      </c>
    </row>
    <row r="221" spans="1:15" x14ac:dyDescent="0.25">
      <c r="A221" s="9"/>
      <c r="B221" s="4" t="s">
        <v>15</v>
      </c>
      <c r="C221" s="4">
        <v>25</v>
      </c>
      <c r="D221" s="4">
        <f>D191+M196</f>
        <v>11.327037552192989</v>
      </c>
      <c r="E221" s="4">
        <f>D221/1000</f>
        <v>1.1327037552192989E-2</v>
      </c>
      <c r="F221" s="4">
        <v>125</v>
      </c>
      <c r="G221" s="4">
        <f>F221/1000</f>
        <v>0.125</v>
      </c>
      <c r="H221" s="4">
        <f>8.21*10^-4*(G221*0.905)^-4.76*ABS(E221)^1.76*E221/ABS(E221)</f>
        <v>9.8775450052327428E-3</v>
      </c>
      <c r="I221" s="4">
        <f>H221*C221</f>
        <v>0.24693862513081857</v>
      </c>
      <c r="J221" s="4">
        <f>I221/E221</f>
        <v>21.800812789131225</v>
      </c>
    </row>
    <row r="222" spans="1:15" x14ac:dyDescent="0.25">
      <c r="A222" s="9"/>
      <c r="B222" s="4" t="s">
        <v>16</v>
      </c>
      <c r="C222" s="4">
        <v>80</v>
      </c>
      <c r="D222" s="4">
        <f>D192+M196</f>
        <v>4.1350375521929887</v>
      </c>
      <c r="E222" s="4">
        <f t="shared" ref="E222:E225" si="145">D222/1000</f>
        <v>4.1350375521929886E-3</v>
      </c>
      <c r="F222" s="4">
        <v>75</v>
      </c>
      <c r="G222" s="4">
        <f t="shared" ref="G222:G225" si="146">F222/1000</f>
        <v>7.4999999999999997E-2</v>
      </c>
      <c r="H222" s="4">
        <f t="shared" ref="H222:H225" si="147">8.21*10^-4*(G222*0.905)^-4.76*ABS(E222)^1.76*E222/ABS(E222)</f>
        <v>1.9072523220984926E-2</v>
      </c>
      <c r="I222" s="4">
        <f t="shared" ref="I222:I225" si="148">H222*C222</f>
        <v>1.5258018576787942</v>
      </c>
      <c r="J222" s="4">
        <f t="shared" ref="J222:J225" si="149">I222/E222</f>
        <v>368.99347065653507</v>
      </c>
    </row>
    <row r="223" spans="1:15" x14ac:dyDescent="0.25">
      <c r="A223" s="9"/>
      <c r="B223" s="4" t="s">
        <v>17</v>
      </c>
      <c r="C223" s="4">
        <v>25</v>
      </c>
      <c r="D223" s="4">
        <f>D193+M196</f>
        <v>-3.0019624478070099</v>
      </c>
      <c r="E223" s="4">
        <f t="shared" si="145"/>
        <v>-3.0019624478070097E-3</v>
      </c>
      <c r="F223" s="4">
        <v>63</v>
      </c>
      <c r="G223" s="4">
        <f t="shared" si="146"/>
        <v>6.3E-2</v>
      </c>
      <c r="H223" s="4">
        <f t="shared" si="147"/>
        <v>-2.4892479260268958E-2</v>
      </c>
      <c r="I223" s="4">
        <f t="shared" si="148"/>
        <v>-0.62231198150672395</v>
      </c>
      <c r="J223" s="4">
        <f t="shared" si="149"/>
        <v>207.30172089971833</v>
      </c>
    </row>
    <row r="224" spans="1:15" x14ac:dyDescent="0.25">
      <c r="A224" s="9"/>
      <c r="B224" s="5" t="s">
        <v>18</v>
      </c>
      <c r="C224" s="5">
        <v>55</v>
      </c>
      <c r="D224" s="5">
        <f>D194+M196-M203</f>
        <v>-9.6305063188424072</v>
      </c>
      <c r="E224" s="4">
        <f t="shared" si="145"/>
        <v>-9.6305063188424078E-3</v>
      </c>
      <c r="F224" s="5">
        <v>110</v>
      </c>
      <c r="G224" s="4">
        <f t="shared" si="146"/>
        <v>0.11</v>
      </c>
      <c r="H224" s="5">
        <f t="shared" si="147"/>
        <v>-1.3642350111347861E-2</v>
      </c>
      <c r="I224" s="5">
        <f t="shared" si="148"/>
        <v>-0.75032925612413237</v>
      </c>
      <c r="J224" s="5">
        <f t="shared" si="149"/>
        <v>77.911714221721454</v>
      </c>
      <c r="K224" s="1"/>
      <c r="L224" s="1"/>
      <c r="M224" s="1"/>
      <c r="N224" s="1"/>
      <c r="O224" s="1"/>
    </row>
    <row r="225" spans="1:27" x14ac:dyDescent="0.25">
      <c r="A225" s="9"/>
      <c r="B225" s="5" t="s">
        <v>19</v>
      </c>
      <c r="C225" s="5">
        <v>25</v>
      </c>
      <c r="D225" s="5">
        <f>D195+M196-M188</f>
        <v>-14.957954825900348</v>
      </c>
      <c r="E225" s="4">
        <f t="shared" si="145"/>
        <v>-1.4957954825900349E-2</v>
      </c>
      <c r="F225" s="5">
        <v>125</v>
      </c>
      <c r="G225" s="4">
        <f t="shared" si="146"/>
        <v>0.125</v>
      </c>
      <c r="H225" s="5">
        <f t="shared" si="147"/>
        <v>-1.6113109580459858E-2</v>
      </c>
      <c r="I225" s="5">
        <f t="shared" si="148"/>
        <v>-0.40282773951149642</v>
      </c>
      <c r="J225" s="5">
        <f t="shared" si="149"/>
        <v>26.930669613601363</v>
      </c>
      <c r="K225" s="1"/>
      <c r="L225" s="1"/>
      <c r="M225" s="1"/>
      <c r="N225" s="1"/>
      <c r="O225" s="1"/>
    </row>
    <row r="226" spans="1:27" x14ac:dyDescent="0.25">
      <c r="A226" s="9"/>
      <c r="I226" s="4">
        <f>SUM(I221:I225)</f>
        <v>-2.728494332740028E-3</v>
      </c>
      <c r="J226" s="4">
        <f>SUM(J221:J225)</f>
        <v>702.93838818070742</v>
      </c>
      <c r="L226" t="s">
        <v>20</v>
      </c>
      <c r="M226">
        <f>-I226/(2*J226)*1000</f>
        <v>1.9407777257703287E-3</v>
      </c>
    </row>
    <row r="227" spans="1:27" x14ac:dyDescent="0.25">
      <c r="A227" s="9"/>
    </row>
    <row r="228" spans="1:27" x14ac:dyDescent="0.25">
      <c r="A228" s="9"/>
      <c r="B228" s="7" t="s">
        <v>21</v>
      </c>
      <c r="C228" s="2" t="s">
        <v>1</v>
      </c>
      <c r="D228" s="2" t="s">
        <v>2</v>
      </c>
      <c r="E228" s="3" t="s">
        <v>36</v>
      </c>
      <c r="F228" s="2" t="s">
        <v>3</v>
      </c>
      <c r="G228" s="2" t="s">
        <v>4</v>
      </c>
      <c r="H228" s="2" t="s">
        <v>5</v>
      </c>
      <c r="I228" s="2" t="s">
        <v>6</v>
      </c>
      <c r="J228" s="2" t="s">
        <v>7</v>
      </c>
      <c r="N228">
        <v>7</v>
      </c>
      <c r="O228">
        <f>AVERAGE(M218,M226,M233,M240)</f>
        <v>6.7115798590837751E-3</v>
      </c>
      <c r="Z228">
        <v>7</v>
      </c>
      <c r="AA228">
        <v>6.7115798590837751E-3</v>
      </c>
    </row>
    <row r="229" spans="1:27" x14ac:dyDescent="0.25">
      <c r="A229" s="9"/>
      <c r="B229" s="5" t="s">
        <v>22</v>
      </c>
      <c r="C229" s="5">
        <v>40</v>
      </c>
      <c r="D229" s="5">
        <f>D199+M203-M188</f>
        <v>2.8925514929420628</v>
      </c>
      <c r="E229" s="4">
        <f>D229/1000</f>
        <v>2.8925514929420628E-3</v>
      </c>
      <c r="F229" s="5">
        <v>75</v>
      </c>
      <c r="G229" s="5">
        <f>F229/1000</f>
        <v>7.4999999999999997E-2</v>
      </c>
      <c r="H229" s="5">
        <f>8.21*10^-4*(G229*0.905)^-4.76*ABS(E229)^1.76*E229/ABS(E229)</f>
        <v>1.016855028296975E-2</v>
      </c>
      <c r="I229" s="5">
        <f>H229*C229</f>
        <v>0.40674201131879001</v>
      </c>
      <c r="J229" s="5">
        <f>I229/E229</f>
        <v>140.61703389248427</v>
      </c>
      <c r="K229" s="1"/>
      <c r="L229" s="1"/>
      <c r="M229" s="1"/>
      <c r="N229" s="1"/>
      <c r="O229" s="1"/>
    </row>
    <row r="230" spans="1:27" x14ac:dyDescent="0.25">
      <c r="A230" s="9"/>
      <c r="B230" s="5" t="s">
        <v>23</v>
      </c>
      <c r="C230" s="5">
        <v>55</v>
      </c>
      <c r="D230" s="5">
        <f>D200+M203-M196</f>
        <v>9.6305063188424072</v>
      </c>
      <c r="E230" s="4">
        <f t="shared" ref="E230:E232" si="150">D230/1000</f>
        <v>9.6305063188424078E-3</v>
      </c>
      <c r="F230" s="5">
        <v>110</v>
      </c>
      <c r="G230" s="5">
        <f t="shared" ref="G230:G232" si="151">F230/1000</f>
        <v>0.11</v>
      </c>
      <c r="H230" s="5">
        <f t="shared" ref="H230:H232" si="152">8.21*10^-4*(G230*0.905)^-4.76*ABS(E230)^1.76*E230/ABS(E230)</f>
        <v>1.3642350111347861E-2</v>
      </c>
      <c r="I230" s="5">
        <f t="shared" ref="I230:I232" si="153">H230*C230</f>
        <v>0.75032925612413237</v>
      </c>
      <c r="J230" s="5">
        <f t="shared" ref="J230:J232" si="154">I230/E230</f>
        <v>77.911714221721454</v>
      </c>
      <c r="K230" s="1"/>
      <c r="L230" s="1"/>
      <c r="M230" s="1"/>
      <c r="N230" s="1"/>
      <c r="O230" s="1"/>
    </row>
    <row r="231" spans="1:27" x14ac:dyDescent="0.25">
      <c r="A231" s="9"/>
      <c r="B231" s="4" t="s">
        <v>24</v>
      </c>
      <c r="C231" s="4">
        <v>40</v>
      </c>
      <c r="D231" s="4">
        <f>D201+M203</f>
        <v>1.4785438710353993</v>
      </c>
      <c r="E231" s="4">
        <f t="shared" si="150"/>
        <v>1.4785438710353993E-3</v>
      </c>
      <c r="F231" s="4">
        <v>63</v>
      </c>
      <c r="G231" s="5">
        <f t="shared" si="151"/>
        <v>6.3E-2</v>
      </c>
      <c r="H231" s="4">
        <f t="shared" si="152"/>
        <v>7.1571995130448474E-3</v>
      </c>
      <c r="I231" s="4">
        <f t="shared" si="153"/>
        <v>0.28628798052179388</v>
      </c>
      <c r="J231" s="4">
        <f t="shared" si="154"/>
        <v>193.62832996041655</v>
      </c>
    </row>
    <row r="232" spans="1:27" x14ac:dyDescent="0.25">
      <c r="A232" s="9"/>
      <c r="B232" s="5" t="s">
        <v>25</v>
      </c>
      <c r="C232" s="5">
        <v>55</v>
      </c>
      <c r="D232" s="5">
        <f>D202+M203-M210</f>
        <v>-4.9809421786551811</v>
      </c>
      <c r="E232" s="4">
        <f t="shared" si="150"/>
        <v>-4.9809421786551813E-3</v>
      </c>
      <c r="F232" s="5">
        <v>75</v>
      </c>
      <c r="G232" s="5">
        <f t="shared" si="151"/>
        <v>7.4999999999999997E-2</v>
      </c>
      <c r="H232" s="5">
        <f t="shared" si="152"/>
        <v>-2.6465039516213578E-2</v>
      </c>
      <c r="I232" s="5">
        <f t="shared" si="153"/>
        <v>-1.4555771733917469</v>
      </c>
      <c r="J232" s="5">
        <f t="shared" si="154"/>
        <v>292.22928538085182</v>
      </c>
      <c r="K232" s="1"/>
      <c r="L232" s="1"/>
      <c r="M232" s="1"/>
      <c r="N232" s="1"/>
      <c r="O232" s="1"/>
    </row>
    <row r="233" spans="1:27" x14ac:dyDescent="0.25">
      <c r="A233" s="9"/>
      <c r="I233" s="4">
        <f>SUM(I229:I232)</f>
        <v>-1.2217925427030485E-2</v>
      </c>
      <c r="J233" s="4">
        <f>SUM(J229:J232)</f>
        <v>704.38636345547411</v>
      </c>
      <c r="L233" t="s">
        <v>26</v>
      </c>
      <c r="M233">
        <f>-I233/(2*J233)*1000</f>
        <v>8.6727441507339804E-3</v>
      </c>
    </row>
    <row r="234" spans="1:27" x14ac:dyDescent="0.25">
      <c r="A234" s="9"/>
    </row>
    <row r="235" spans="1:27" x14ac:dyDescent="0.25">
      <c r="A235" s="9"/>
      <c r="B235" s="7" t="s">
        <v>27</v>
      </c>
      <c r="C235" s="2" t="s">
        <v>1</v>
      </c>
      <c r="D235" s="2" t="s">
        <v>2</v>
      </c>
      <c r="E235" s="3" t="s">
        <v>36</v>
      </c>
      <c r="F235" s="2" t="s">
        <v>3</v>
      </c>
      <c r="G235" s="2" t="s">
        <v>4</v>
      </c>
      <c r="H235" s="2" t="s">
        <v>5</v>
      </c>
      <c r="I235" s="2" t="s">
        <v>6</v>
      </c>
      <c r="J235" s="2" t="s">
        <v>7</v>
      </c>
    </row>
    <row r="236" spans="1:27" x14ac:dyDescent="0.25">
      <c r="A236" s="9"/>
      <c r="B236" s="5" t="s">
        <v>28</v>
      </c>
      <c r="C236" s="5">
        <v>30</v>
      </c>
      <c r="D236" s="5">
        <f>D206+M210-M188</f>
        <v>16.435493671597243</v>
      </c>
      <c r="E236" s="5">
        <f>D236/1000</f>
        <v>1.6435493671597242E-2</v>
      </c>
      <c r="F236" s="5">
        <v>140</v>
      </c>
      <c r="G236" s="5">
        <f>F236/1000</f>
        <v>0.14000000000000001</v>
      </c>
      <c r="H236" s="5">
        <f>8.21*10^-4*(G236*0.905)^-4.76*ABS(E236)^1.76*E236/ABS(E236)</f>
        <v>1.1089299585192612E-2</v>
      </c>
      <c r="I236" s="5">
        <f>H236*C236</f>
        <v>0.33267898755577835</v>
      </c>
      <c r="J236" s="5">
        <f>I236/E236</f>
        <v>20.241496495520099</v>
      </c>
      <c r="K236" s="1"/>
      <c r="L236" s="1"/>
      <c r="M236" s="1"/>
      <c r="N236" s="1"/>
      <c r="O236" s="1"/>
    </row>
    <row r="237" spans="1:27" x14ac:dyDescent="0.25">
      <c r="A237" s="9"/>
      <c r="B237" s="5" t="s">
        <v>29</v>
      </c>
      <c r="C237" s="5">
        <v>55</v>
      </c>
      <c r="D237" s="5">
        <f>D207+M210-M203</f>
        <v>4.9809421786551811</v>
      </c>
      <c r="E237" s="5">
        <f t="shared" ref="E237:E239" si="155">D237/1000</f>
        <v>4.9809421786551813E-3</v>
      </c>
      <c r="F237" s="5">
        <v>75</v>
      </c>
      <c r="G237" s="5">
        <f t="shared" ref="G237:G239" si="156">F237/1000</f>
        <v>7.4999999999999997E-2</v>
      </c>
      <c r="H237" s="5">
        <f t="shared" ref="H237:H239" si="157">8.21*10^-4*(G237*0.905)^-4.76*ABS(E237)^1.76*E237/ABS(E237)</f>
        <v>2.6465039516213578E-2</v>
      </c>
      <c r="I237" s="5">
        <f t="shared" ref="I237:I239" si="158">H237*C237</f>
        <v>1.4555771733917469</v>
      </c>
      <c r="J237" s="5">
        <f t="shared" ref="J237:J239" si="159">I237/E237</f>
        <v>292.22928538085182</v>
      </c>
      <c r="K237" s="1"/>
      <c r="L237" s="1"/>
      <c r="M237" s="1"/>
      <c r="N237" s="1"/>
      <c r="O237" s="1"/>
    </row>
    <row r="238" spans="1:27" x14ac:dyDescent="0.25">
      <c r="A238" s="9"/>
      <c r="B238" s="4" t="s">
        <v>30</v>
      </c>
      <c r="C238" s="4">
        <v>30</v>
      </c>
      <c r="D238" s="4">
        <f>D208+M210</f>
        <v>-5.1725139503094208</v>
      </c>
      <c r="E238" s="5">
        <f t="shared" si="155"/>
        <v>-5.1725139503094207E-3</v>
      </c>
      <c r="F238" s="4">
        <v>75</v>
      </c>
      <c r="G238" s="5">
        <f t="shared" si="156"/>
        <v>7.4999999999999997E-2</v>
      </c>
      <c r="H238" s="4">
        <f t="shared" si="157"/>
        <v>-2.8282594485501789E-2</v>
      </c>
      <c r="I238" s="5">
        <f t="shared" si="158"/>
        <v>-0.84847783456505366</v>
      </c>
      <c r="J238" s="4">
        <f t="shared" si="159"/>
        <v>164.03587167015712</v>
      </c>
    </row>
    <row r="239" spans="1:27" x14ac:dyDescent="0.25">
      <c r="A239" s="9"/>
      <c r="B239" s="4" t="s">
        <v>31</v>
      </c>
      <c r="C239" s="4">
        <v>55</v>
      </c>
      <c r="D239" s="4">
        <f>D209+M210</f>
        <v>-10.99451395030942</v>
      </c>
      <c r="E239" s="5">
        <f t="shared" si="155"/>
        <v>-1.0994513950309421E-2</v>
      </c>
      <c r="F239" s="4">
        <v>110</v>
      </c>
      <c r="G239" s="5">
        <f t="shared" si="156"/>
        <v>0.11</v>
      </c>
      <c r="H239" s="4">
        <f t="shared" si="157"/>
        <v>-1.7224100852714624E-2</v>
      </c>
      <c r="I239" s="5">
        <f t="shared" si="158"/>
        <v>-0.94732554689930426</v>
      </c>
      <c r="J239" s="4">
        <f t="shared" si="159"/>
        <v>86.163476728559104</v>
      </c>
    </row>
    <row r="240" spans="1:27" x14ac:dyDescent="0.25">
      <c r="A240" s="9"/>
      <c r="I240" s="4">
        <f>SUM(I236:I239)</f>
        <v>-7.5472205168327644E-3</v>
      </c>
      <c r="J240" s="4">
        <f>SUM(J236:J239)</f>
        <v>562.67013027508813</v>
      </c>
      <c r="L240" t="s">
        <v>32</v>
      </c>
      <c r="M240">
        <f>-I240/(2*J240)*1000</f>
        <v>6.706612018966553E-3</v>
      </c>
    </row>
    <row r="241" spans="1:15" x14ac:dyDescent="0.25">
      <c r="A241" s="9"/>
    </row>
    <row r="242" spans="1:15" x14ac:dyDescent="0.25">
      <c r="A242" s="8" t="s">
        <v>43</v>
      </c>
      <c r="B242" s="2" t="s">
        <v>0</v>
      </c>
      <c r="C242" s="2" t="s">
        <v>1</v>
      </c>
      <c r="D242" s="2" t="s">
        <v>2</v>
      </c>
      <c r="E242" s="3" t="s">
        <v>35</v>
      </c>
      <c r="F242" s="2" t="s">
        <v>3</v>
      </c>
      <c r="G242" s="2" t="s">
        <v>4</v>
      </c>
      <c r="H242" s="2" t="s">
        <v>5</v>
      </c>
      <c r="I242" s="2" t="s">
        <v>6</v>
      </c>
      <c r="J242" s="2" t="s">
        <v>7</v>
      </c>
    </row>
    <row r="243" spans="1:15" x14ac:dyDescent="0.25">
      <c r="A243" s="9"/>
      <c r="B243" s="4" t="s">
        <v>8</v>
      </c>
      <c r="C243" s="4">
        <v>70</v>
      </c>
      <c r="D243" s="4">
        <f>D213+M218</f>
        <v>34.514518563634191</v>
      </c>
      <c r="E243" s="4">
        <f>D243/1000</f>
        <v>3.4514518563634189E-2</v>
      </c>
      <c r="F243" s="4">
        <v>200</v>
      </c>
      <c r="G243" s="4">
        <f>F243/1000</f>
        <v>0.2</v>
      </c>
      <c r="H243" s="4">
        <f>8.21*10^-4*(G243*0.905)^-4.76*ABS(E243)^1.76*E243/ABS(E243)</f>
        <v>7.4933556177760163E-3</v>
      </c>
      <c r="I243" s="4">
        <f>H243*C243</f>
        <v>0.52453489324432112</v>
      </c>
      <c r="J243" s="4">
        <f>I243/E243</f>
        <v>15.197514410558549</v>
      </c>
    </row>
    <row r="244" spans="1:15" x14ac:dyDescent="0.25">
      <c r="A244" s="9"/>
      <c r="B244" s="5" t="s">
        <v>9</v>
      </c>
      <c r="C244" s="5">
        <v>25</v>
      </c>
      <c r="D244" s="4">
        <f>D214+M218-M226</f>
        <v>14.965540233715441</v>
      </c>
      <c r="E244" s="4">
        <f t="shared" ref="E244:E247" si="160">D244/1000</f>
        <v>1.496554023371544E-2</v>
      </c>
      <c r="F244" s="5">
        <v>125</v>
      </c>
      <c r="G244" s="4">
        <f t="shared" ref="G244:G247" si="161">F244/1000</f>
        <v>0.125</v>
      </c>
      <c r="H244" s="5">
        <f t="shared" ref="H244:H247" si="162">8.21*10^-4*(G244*0.905)^-4.76*ABS(E244)^1.76*E244/ABS(E244)</f>
        <v>1.6127493671550051E-2</v>
      </c>
      <c r="I244" s="4">
        <f t="shared" ref="I244:I247" si="163">H244*C244</f>
        <v>0.40318734178875126</v>
      </c>
      <c r="J244" s="5">
        <f t="shared" ref="J244:J247" si="164">I244/E244</f>
        <v>26.941048267701152</v>
      </c>
      <c r="K244" s="1"/>
      <c r="L244" s="1"/>
      <c r="M244" s="1"/>
      <c r="N244" s="1"/>
      <c r="O244" s="1"/>
    </row>
    <row r="245" spans="1:15" x14ac:dyDescent="0.25">
      <c r="A245" s="9"/>
      <c r="B245" s="5" t="s">
        <v>10</v>
      </c>
      <c r="C245" s="5">
        <v>40</v>
      </c>
      <c r="D245" s="4">
        <f>D215+M218-M233</f>
        <v>-2.8916980515519328</v>
      </c>
      <c r="E245" s="4">
        <f t="shared" si="160"/>
        <v>-2.8916980515519327E-3</v>
      </c>
      <c r="F245" s="5">
        <v>75</v>
      </c>
      <c r="G245" s="4">
        <f t="shared" si="161"/>
        <v>7.4999999999999997E-2</v>
      </c>
      <c r="H245" s="5">
        <f t="shared" si="162"/>
        <v>-1.0163270505546567E-2</v>
      </c>
      <c r="I245" s="4">
        <f t="shared" si="163"/>
        <v>-0.40653082022186265</v>
      </c>
      <c r="J245" s="5">
        <f t="shared" si="164"/>
        <v>140.58550131251891</v>
      </c>
      <c r="K245" s="1"/>
      <c r="L245" s="1"/>
      <c r="M245" s="1"/>
      <c r="N245" s="1"/>
      <c r="O245" s="1"/>
    </row>
    <row r="246" spans="1:15" x14ac:dyDescent="0.25">
      <c r="A246" s="9"/>
      <c r="B246" s="5" t="s">
        <v>11</v>
      </c>
      <c r="C246" s="5">
        <v>30</v>
      </c>
      <c r="D246" s="4">
        <f>D216+M218-M240</f>
        <v>-16.432674098075346</v>
      </c>
      <c r="E246" s="4">
        <f t="shared" si="160"/>
        <v>-1.6432674098075344E-2</v>
      </c>
      <c r="F246" s="5">
        <v>140</v>
      </c>
      <c r="G246" s="4">
        <f t="shared" si="161"/>
        <v>0.14000000000000001</v>
      </c>
      <c r="H246" s="5">
        <f t="shared" si="162"/>
        <v>-1.1085951556732468E-2</v>
      </c>
      <c r="I246" s="4">
        <f t="shared" si="163"/>
        <v>-0.33257854670197401</v>
      </c>
      <c r="J246" s="5">
        <f t="shared" si="164"/>
        <v>20.238857334907337</v>
      </c>
      <c r="K246" s="1"/>
      <c r="L246" s="1"/>
      <c r="M246" s="1"/>
      <c r="N246" s="1"/>
      <c r="O246" s="1"/>
    </row>
    <row r="247" spans="1:15" x14ac:dyDescent="0.25">
      <c r="A247" s="9"/>
      <c r="B247" s="4" t="s">
        <v>12</v>
      </c>
      <c r="C247" s="4">
        <v>25</v>
      </c>
      <c r="D247" s="4">
        <f>D217+M218</f>
        <v>-34.955481436365808</v>
      </c>
      <c r="E247" s="4">
        <f t="shared" si="160"/>
        <v>-3.4955481436365808E-2</v>
      </c>
      <c r="F247" s="4">
        <v>200</v>
      </c>
      <c r="G247" s="4">
        <f t="shared" si="161"/>
        <v>0.2</v>
      </c>
      <c r="H247" s="4">
        <f t="shared" si="162"/>
        <v>-7.6626686752169762E-3</v>
      </c>
      <c r="I247" s="4">
        <f t="shared" si="163"/>
        <v>-0.1915667168804244</v>
      </c>
      <c r="J247" s="4">
        <f t="shared" si="164"/>
        <v>5.4803054916911735</v>
      </c>
    </row>
    <row r="248" spans="1:15" x14ac:dyDescent="0.25">
      <c r="A248" s="9"/>
      <c r="I248" s="4">
        <f>SUM(I243:I247)</f>
        <v>-2.9538487711886219E-3</v>
      </c>
      <c r="J248" s="4">
        <f>SUM(J243:J247)</f>
        <v>208.44322681737714</v>
      </c>
      <c r="L248" t="s">
        <v>13</v>
      </c>
      <c r="M248">
        <f>-I248/(2*J248)*1000</f>
        <v>7.0854995297510203E-3</v>
      </c>
    </row>
    <row r="249" spans="1:15" x14ac:dyDescent="0.25">
      <c r="A249" s="9"/>
    </row>
    <row r="250" spans="1:15" x14ac:dyDescent="0.25">
      <c r="A250" s="9"/>
      <c r="B250" s="7" t="s">
        <v>14</v>
      </c>
      <c r="C250" s="2" t="s">
        <v>1</v>
      </c>
      <c r="D250" s="2" t="s">
        <v>2</v>
      </c>
      <c r="E250" s="3" t="s">
        <v>36</v>
      </c>
      <c r="F250" s="2" t="s">
        <v>3</v>
      </c>
      <c r="G250" s="2" t="s">
        <v>4</v>
      </c>
      <c r="H250" s="2" t="s">
        <v>5</v>
      </c>
      <c r="I250" s="2" t="s">
        <v>6</v>
      </c>
      <c r="J250" s="2" t="s">
        <v>7</v>
      </c>
    </row>
    <row r="251" spans="1:15" x14ac:dyDescent="0.25">
      <c r="A251" s="9"/>
      <c r="B251" s="4" t="s">
        <v>15</v>
      </c>
      <c r="C251" s="4">
        <v>25</v>
      </c>
      <c r="D251" s="4">
        <f>D221+M226</f>
        <v>11.32897832991876</v>
      </c>
      <c r="E251" s="4">
        <f>D251/1000</f>
        <v>1.1328978329918761E-2</v>
      </c>
      <c r="F251" s="4">
        <v>125</v>
      </c>
      <c r="G251" s="4">
        <f>F251/1000</f>
        <v>0.125</v>
      </c>
      <c r="H251" s="4">
        <f>8.21*10^-4*(G251*0.905)^-4.76*ABS(E251)^1.76*E251/ABS(E251)</f>
        <v>9.8805238606119398E-3</v>
      </c>
      <c r="I251" s="4">
        <f>H251*C251</f>
        <v>0.24701309651529849</v>
      </c>
      <c r="J251" s="4">
        <f>I251/E251</f>
        <v>21.803651602277345</v>
      </c>
    </row>
    <row r="252" spans="1:15" x14ac:dyDescent="0.25">
      <c r="A252" s="9"/>
      <c r="B252" s="4" t="s">
        <v>16</v>
      </c>
      <c r="C252" s="4">
        <v>80</v>
      </c>
      <c r="D252" s="4">
        <f>D222+M226</f>
        <v>4.136978329918759</v>
      </c>
      <c r="E252" s="4">
        <f t="shared" ref="E252:E255" si="165">D252/1000</f>
        <v>4.1369783299187593E-3</v>
      </c>
      <c r="F252" s="4">
        <v>75</v>
      </c>
      <c r="G252" s="4">
        <f t="shared" ref="G252:G255" si="166">F252/1000</f>
        <v>7.4999999999999997E-2</v>
      </c>
      <c r="H252" s="4">
        <f t="shared" ref="H252:H255" si="167">8.21*10^-4*(G252*0.905)^-4.76*ABS(E252)^1.76*E252/ABS(E252)</f>
        <v>1.9088280985613465E-2</v>
      </c>
      <c r="I252" s="4">
        <f t="shared" ref="I252:I255" si="168">H252*C252</f>
        <v>1.5270624788490772</v>
      </c>
      <c r="J252" s="4">
        <f t="shared" ref="J252:J255" si="169">I252/E252</f>
        <v>369.12508528394085</v>
      </c>
    </row>
    <row r="253" spans="1:15" x14ac:dyDescent="0.25">
      <c r="A253" s="9"/>
      <c r="B253" s="4" t="s">
        <v>17</v>
      </c>
      <c r="C253" s="4">
        <v>25</v>
      </c>
      <c r="D253" s="4">
        <f>D223+M226</f>
        <v>-3.0000216700812397</v>
      </c>
      <c r="E253" s="4">
        <f t="shared" si="165"/>
        <v>-3.0000216700812395E-3</v>
      </c>
      <c r="F253" s="4">
        <v>63</v>
      </c>
      <c r="G253" s="4">
        <f t="shared" si="166"/>
        <v>6.3E-2</v>
      </c>
      <c r="H253" s="4">
        <f t="shared" si="167"/>
        <v>-2.4864162428971156E-2</v>
      </c>
      <c r="I253" s="4">
        <f t="shared" si="168"/>
        <v>-0.62160406072427887</v>
      </c>
      <c r="J253" s="4">
        <f t="shared" si="169"/>
        <v>207.19985689551572</v>
      </c>
    </row>
    <row r="254" spans="1:15" x14ac:dyDescent="0.25">
      <c r="A254" s="9"/>
      <c r="B254" s="5" t="s">
        <v>18</v>
      </c>
      <c r="C254" s="5">
        <v>55</v>
      </c>
      <c r="D254" s="5">
        <f>D224+M226-M233</f>
        <v>-9.6372382852673706</v>
      </c>
      <c r="E254" s="4">
        <f t="shared" si="165"/>
        <v>-9.6372382852673699E-3</v>
      </c>
      <c r="F254" s="5">
        <v>110</v>
      </c>
      <c r="G254" s="4">
        <f t="shared" si="166"/>
        <v>0.11</v>
      </c>
      <c r="H254" s="5">
        <f t="shared" si="167"/>
        <v>-1.3659138538833212E-2</v>
      </c>
      <c r="I254" s="5">
        <f t="shared" si="168"/>
        <v>-0.75125261963582668</v>
      </c>
      <c r="J254" s="5">
        <f t="shared" si="169"/>
        <v>77.953102060813507</v>
      </c>
      <c r="K254" s="1"/>
      <c r="L254" s="1"/>
      <c r="M254" s="1"/>
      <c r="N254" s="1"/>
      <c r="O254" s="1"/>
    </row>
    <row r="255" spans="1:15" x14ac:dyDescent="0.25">
      <c r="A255" s="9"/>
      <c r="B255" s="5" t="s">
        <v>19</v>
      </c>
      <c r="C255" s="5">
        <v>25</v>
      </c>
      <c r="D255" s="5">
        <f>D225+M226-M218</f>
        <v>-14.965540233715441</v>
      </c>
      <c r="E255" s="4">
        <f t="shared" si="165"/>
        <v>-1.496554023371544E-2</v>
      </c>
      <c r="F255" s="5">
        <v>125</v>
      </c>
      <c r="G255" s="4">
        <f t="shared" si="166"/>
        <v>0.125</v>
      </c>
      <c r="H255" s="5">
        <f t="shared" si="167"/>
        <v>-1.6127493671550051E-2</v>
      </c>
      <c r="I255" s="5">
        <f t="shared" si="168"/>
        <v>-0.40318734178875126</v>
      </c>
      <c r="J255" s="5">
        <f t="shared" si="169"/>
        <v>26.941048267701152</v>
      </c>
      <c r="K255" s="1"/>
      <c r="L255" s="1"/>
      <c r="M255" s="1"/>
      <c r="N255" s="1"/>
      <c r="O255" s="1"/>
    </row>
    <row r="256" spans="1:15" x14ac:dyDescent="0.25">
      <c r="A256" s="9"/>
      <c r="I256" s="4">
        <f>SUM(I251:I255)</f>
        <v>-1.9684467844809372E-3</v>
      </c>
      <c r="J256" s="4">
        <f>SUM(J251:J255)</f>
        <v>703.0227441102486</v>
      </c>
      <c r="L256" t="s">
        <v>20</v>
      </c>
      <c r="M256">
        <f>-I256/(2*J256)*1000</f>
        <v>1.3999879811656876E-3</v>
      </c>
    </row>
    <row r="257" spans="1:27" x14ac:dyDescent="0.25">
      <c r="A257" s="9"/>
    </row>
    <row r="258" spans="1:27" x14ac:dyDescent="0.25">
      <c r="A258" s="9"/>
      <c r="B258" s="7" t="s">
        <v>21</v>
      </c>
      <c r="C258" s="2" t="s">
        <v>1</v>
      </c>
      <c r="D258" s="2" t="s">
        <v>2</v>
      </c>
      <c r="E258" s="3" t="s">
        <v>36</v>
      </c>
      <c r="F258" s="2" t="s">
        <v>3</v>
      </c>
      <c r="G258" s="2" t="s">
        <v>4</v>
      </c>
      <c r="H258" s="2" t="s">
        <v>5</v>
      </c>
      <c r="I258" s="2" t="s">
        <v>6</v>
      </c>
      <c r="J258" s="2" t="s">
        <v>7</v>
      </c>
      <c r="N258">
        <v>8</v>
      </c>
      <c r="O258">
        <f>AVERAGE(M248,M256,M263,M270)</f>
        <v>4.7250275721681303E-3</v>
      </c>
      <c r="Z258">
        <v>8</v>
      </c>
      <c r="AA258">
        <v>4.7250275721681303E-3</v>
      </c>
    </row>
    <row r="259" spans="1:27" x14ac:dyDescent="0.25">
      <c r="A259" s="9"/>
      <c r="B259" s="5" t="s">
        <v>22</v>
      </c>
      <c r="C259" s="5">
        <v>40</v>
      </c>
      <c r="D259" s="5">
        <f>D229+M233-M218</f>
        <v>2.8916980515519328</v>
      </c>
      <c r="E259" s="4">
        <f>D259/1000</f>
        <v>2.8916980515519327E-3</v>
      </c>
      <c r="F259" s="5">
        <v>75</v>
      </c>
      <c r="G259" s="5">
        <f>F259/1000</f>
        <v>7.4999999999999997E-2</v>
      </c>
      <c r="H259" s="5">
        <f>8.21*10^-4*(G259*0.905)^-4.76*ABS(E259)^1.76*E259/ABS(E259)</f>
        <v>1.0163270505546567E-2</v>
      </c>
      <c r="I259" s="5">
        <f>H259*C259</f>
        <v>0.40653082022186265</v>
      </c>
      <c r="J259" s="5">
        <f>I259/E259</f>
        <v>140.58550131251891</v>
      </c>
      <c r="K259" s="1"/>
      <c r="L259" s="1"/>
      <c r="M259" s="1"/>
      <c r="N259" s="1"/>
      <c r="O259" s="1"/>
    </row>
    <row r="260" spans="1:27" x14ac:dyDescent="0.25">
      <c r="A260" s="9"/>
      <c r="B260" s="5" t="s">
        <v>23</v>
      </c>
      <c r="C260" s="5">
        <v>55</v>
      </c>
      <c r="D260" s="5">
        <f>D230+M233-M226</f>
        <v>9.6372382852673706</v>
      </c>
      <c r="E260" s="4">
        <f t="shared" ref="E260:E262" si="170">D260/1000</f>
        <v>9.6372382852673699E-3</v>
      </c>
      <c r="F260" s="5">
        <v>110</v>
      </c>
      <c r="G260" s="5">
        <f t="shared" ref="G260:G262" si="171">F260/1000</f>
        <v>0.11</v>
      </c>
      <c r="H260" s="5">
        <f t="shared" ref="H260:H262" si="172">8.21*10^-4*(G260*0.905)^-4.76*ABS(E260)^1.76*E260/ABS(E260)</f>
        <v>1.3659138538833212E-2</v>
      </c>
      <c r="I260" s="5">
        <f t="shared" ref="I260:I262" si="173">H260*C260</f>
        <v>0.75125261963582668</v>
      </c>
      <c r="J260" s="5">
        <f t="shared" ref="J260:J262" si="174">I260/E260</f>
        <v>77.953102060813507</v>
      </c>
      <c r="K260" s="1"/>
      <c r="L260" s="1"/>
      <c r="M260" s="1"/>
      <c r="N260" s="1"/>
      <c r="O260" s="1"/>
    </row>
    <row r="261" spans="1:27" x14ac:dyDescent="0.25">
      <c r="A261" s="9"/>
      <c r="B261" s="4" t="s">
        <v>24</v>
      </c>
      <c r="C261" s="4">
        <v>40</v>
      </c>
      <c r="D261" s="4">
        <f>D231+M233</f>
        <v>1.4872166151861332</v>
      </c>
      <c r="E261" s="4">
        <f t="shared" si="170"/>
        <v>1.4872166151861333E-3</v>
      </c>
      <c r="F261" s="4">
        <v>63</v>
      </c>
      <c r="G261" s="5">
        <f t="shared" si="171"/>
        <v>6.3E-2</v>
      </c>
      <c r="H261" s="4">
        <f t="shared" si="172"/>
        <v>7.231252846777253E-3</v>
      </c>
      <c r="I261" s="4">
        <f t="shared" si="173"/>
        <v>0.28925011387109012</v>
      </c>
      <c r="J261" s="4">
        <f t="shared" si="174"/>
        <v>194.49091068343725</v>
      </c>
    </row>
    <row r="262" spans="1:27" x14ac:dyDescent="0.25">
      <c r="A262" s="9"/>
      <c r="B262" s="5" t="s">
        <v>25</v>
      </c>
      <c r="C262" s="5">
        <v>55</v>
      </c>
      <c r="D262" s="5">
        <f>D232+M233-M240</f>
        <v>-4.9789760465234139</v>
      </c>
      <c r="E262" s="4">
        <f t="shared" si="170"/>
        <v>-4.978976046523414E-3</v>
      </c>
      <c r="F262" s="5">
        <v>75</v>
      </c>
      <c r="G262" s="5">
        <f t="shared" si="171"/>
        <v>7.4999999999999997E-2</v>
      </c>
      <c r="H262" s="5">
        <f t="shared" si="172"/>
        <v>-2.6446656309743723E-2</v>
      </c>
      <c r="I262" s="5">
        <f t="shared" si="173"/>
        <v>-1.4545660970359047</v>
      </c>
      <c r="J262" s="5">
        <f t="shared" si="174"/>
        <v>292.14161374637666</v>
      </c>
      <c r="K262" s="1"/>
      <c r="L262" s="1"/>
      <c r="M262" s="1"/>
      <c r="N262" s="1"/>
      <c r="O262" s="1"/>
    </row>
    <row r="263" spans="1:27" x14ac:dyDescent="0.25">
      <c r="A263" s="9"/>
      <c r="I263" s="4">
        <f>SUM(I259:I262)</f>
        <v>-7.5325433071251613E-3</v>
      </c>
      <c r="J263" s="4">
        <f>SUM(J259:J262)</f>
        <v>705.17112780314642</v>
      </c>
      <c r="L263" t="s">
        <v>26</v>
      </c>
      <c r="M263">
        <f>-I263/(2*J263)*1000</f>
        <v>5.3409328673109865E-3</v>
      </c>
    </row>
    <row r="264" spans="1:27" x14ac:dyDescent="0.25">
      <c r="A264" s="9"/>
    </row>
    <row r="265" spans="1:27" x14ac:dyDescent="0.25">
      <c r="A265" s="9"/>
      <c r="B265" s="7" t="s">
        <v>27</v>
      </c>
      <c r="C265" s="2" t="s">
        <v>1</v>
      </c>
      <c r="D265" s="2" t="s">
        <v>2</v>
      </c>
      <c r="E265" s="3" t="s">
        <v>36</v>
      </c>
      <c r="F265" s="2" t="s">
        <v>3</v>
      </c>
      <c r="G265" s="2" t="s">
        <v>4</v>
      </c>
      <c r="H265" s="2" t="s">
        <v>5</v>
      </c>
      <c r="I265" s="2" t="s">
        <v>6</v>
      </c>
      <c r="J265" s="2" t="s">
        <v>7</v>
      </c>
    </row>
    <row r="266" spans="1:27" x14ac:dyDescent="0.25">
      <c r="A266" s="9"/>
      <c r="B266" s="5" t="s">
        <v>28</v>
      </c>
      <c r="C266" s="5">
        <v>30</v>
      </c>
      <c r="D266" s="5">
        <f>D236+M240-M218</f>
        <v>16.432674098075346</v>
      </c>
      <c r="E266" s="5">
        <f>D266/1000</f>
        <v>1.6432674098075344E-2</v>
      </c>
      <c r="F266" s="5">
        <v>140</v>
      </c>
      <c r="G266" s="5">
        <f>F266/1000</f>
        <v>0.14000000000000001</v>
      </c>
      <c r="H266" s="5">
        <f>8.21*10^-4*(G266*0.905)^-4.76*ABS(E266)^1.76*E266/ABS(E266)</f>
        <v>1.1085951556732468E-2</v>
      </c>
      <c r="I266" s="5">
        <f>H266*C266</f>
        <v>0.33257854670197401</v>
      </c>
      <c r="J266" s="5">
        <f>I266/E266</f>
        <v>20.238857334907337</v>
      </c>
      <c r="K266" s="1"/>
      <c r="L266" s="1"/>
      <c r="M266" s="1"/>
      <c r="N266" s="1"/>
      <c r="O266" s="1"/>
    </row>
    <row r="267" spans="1:27" x14ac:dyDescent="0.25">
      <c r="A267" s="9"/>
      <c r="B267" s="5" t="s">
        <v>29</v>
      </c>
      <c r="C267" s="5">
        <v>55</v>
      </c>
      <c r="D267" s="5">
        <f>D237+M240-M233</f>
        <v>4.9789760465234139</v>
      </c>
      <c r="E267" s="5">
        <f t="shared" ref="E267:E269" si="175">D267/1000</f>
        <v>4.978976046523414E-3</v>
      </c>
      <c r="F267" s="5">
        <v>75</v>
      </c>
      <c r="G267" s="5">
        <f t="shared" ref="G267:G269" si="176">F267/1000</f>
        <v>7.4999999999999997E-2</v>
      </c>
      <c r="H267" s="5">
        <f t="shared" ref="H267:H269" si="177">8.21*10^-4*(G267*0.905)^-4.76*ABS(E267)^1.76*E267/ABS(E267)</f>
        <v>2.6446656309743723E-2</v>
      </c>
      <c r="I267" s="5">
        <f t="shared" ref="I267:I269" si="178">H267*C267</f>
        <v>1.4545660970359047</v>
      </c>
      <c r="J267" s="5">
        <f t="shared" ref="J267:J269" si="179">I267/E267</f>
        <v>292.14161374637666</v>
      </c>
      <c r="K267" s="1"/>
      <c r="L267" s="1"/>
      <c r="M267" s="1"/>
      <c r="N267" s="1"/>
      <c r="O267" s="1"/>
    </row>
    <row r="268" spans="1:27" x14ac:dyDescent="0.25">
      <c r="A268" s="9"/>
      <c r="B268" s="4" t="s">
        <v>30</v>
      </c>
      <c r="C268" s="4">
        <v>30</v>
      </c>
      <c r="D268" s="4">
        <f>D238+M240</f>
        <v>-5.1658073382904544</v>
      </c>
      <c r="E268" s="5">
        <f t="shared" si="175"/>
        <v>-5.1658073382904544E-3</v>
      </c>
      <c r="F268" s="4">
        <v>75</v>
      </c>
      <c r="G268" s="5">
        <f t="shared" si="176"/>
        <v>7.4999999999999997E-2</v>
      </c>
      <c r="H268" s="4">
        <f t="shared" si="177"/>
        <v>-2.8218085624528572E-2</v>
      </c>
      <c r="I268" s="5">
        <f t="shared" si="178"/>
        <v>-0.8465425687358572</v>
      </c>
      <c r="J268" s="4">
        <f t="shared" si="179"/>
        <v>163.8742046109694</v>
      </c>
    </row>
    <row r="269" spans="1:27" x14ac:dyDescent="0.25">
      <c r="A269" s="9"/>
      <c r="B269" s="4" t="s">
        <v>31</v>
      </c>
      <c r="C269" s="4">
        <v>55</v>
      </c>
      <c r="D269" s="4">
        <f>D239+M240</f>
        <v>-10.987807338290454</v>
      </c>
      <c r="E269" s="5">
        <f t="shared" si="175"/>
        <v>-1.0987807338290453E-2</v>
      </c>
      <c r="F269" s="4">
        <v>110</v>
      </c>
      <c r="G269" s="5">
        <f t="shared" si="176"/>
        <v>0.11</v>
      </c>
      <c r="H269" s="4">
        <f t="shared" si="177"/>
        <v>-1.7205613458992831E-2</v>
      </c>
      <c r="I269" s="5">
        <f t="shared" si="178"/>
        <v>-0.94630874024460576</v>
      </c>
      <c r="J269" s="4">
        <f t="shared" si="179"/>
        <v>86.123528663166198</v>
      </c>
    </row>
    <row r="270" spans="1:27" x14ac:dyDescent="0.25">
      <c r="A270" s="9"/>
      <c r="I270" s="4">
        <f>SUM(I266:I269)</f>
        <v>-5.7066652425843412E-3</v>
      </c>
      <c r="J270" s="4">
        <f>SUM(J266:J269)</f>
        <v>562.3782043554196</v>
      </c>
      <c r="L270" t="s">
        <v>32</v>
      </c>
      <c r="M270">
        <f>-I270/(2*J270)*1000</f>
        <v>5.0736899104448256E-3</v>
      </c>
    </row>
    <row r="271" spans="1:27" x14ac:dyDescent="0.25">
      <c r="A271" s="9"/>
    </row>
    <row r="272" spans="1:27" x14ac:dyDescent="0.25">
      <c r="A272" s="8" t="s">
        <v>44</v>
      </c>
      <c r="B272" s="2" t="s">
        <v>0</v>
      </c>
      <c r="C272" s="2" t="s">
        <v>1</v>
      </c>
      <c r="D272" s="2" t="s">
        <v>2</v>
      </c>
      <c r="E272" s="3" t="s">
        <v>35</v>
      </c>
      <c r="F272" s="2" t="s">
        <v>3</v>
      </c>
      <c r="G272" s="2" t="s">
        <v>4</v>
      </c>
      <c r="H272" s="2" t="s">
        <v>5</v>
      </c>
      <c r="I272" s="2" t="s">
        <v>6</v>
      </c>
      <c r="J272" s="2" t="s">
        <v>7</v>
      </c>
    </row>
    <row r="273" spans="1:27" x14ac:dyDescent="0.25">
      <c r="A273" s="9"/>
      <c r="B273" s="4" t="s">
        <v>8</v>
      </c>
      <c r="C273" s="4">
        <v>70</v>
      </c>
      <c r="D273" s="4">
        <f>D243+M248</f>
        <v>34.521604063163942</v>
      </c>
      <c r="E273" s="4">
        <f>D273/1000</f>
        <v>3.4521604063163944E-2</v>
      </c>
      <c r="F273" s="4">
        <v>200</v>
      </c>
      <c r="G273" s="4">
        <f>F273/1000</f>
        <v>0.2</v>
      </c>
      <c r="H273" s="4">
        <f>8.21*10^-4*(G273*0.905)^-4.76*ABS(E273)^1.76*E273/ABS(E273)</f>
        <v>7.4960632616507409E-3</v>
      </c>
      <c r="I273" s="4">
        <f>H273*C273</f>
        <v>0.52472442831555188</v>
      </c>
      <c r="J273" s="4">
        <f>I273/E273</f>
        <v>15.199885479118153</v>
      </c>
    </row>
    <row r="274" spans="1:27" x14ac:dyDescent="0.25">
      <c r="A274" s="9"/>
      <c r="B274" s="5" t="s">
        <v>9</v>
      </c>
      <c r="C274" s="5">
        <v>25</v>
      </c>
      <c r="D274" s="4">
        <f>D244+M248-M256</f>
        <v>14.971225745264025</v>
      </c>
      <c r="E274" s="4">
        <f t="shared" ref="E274:E277" si="180">D274/1000</f>
        <v>1.4971225745264025E-2</v>
      </c>
      <c r="F274" s="5">
        <v>125</v>
      </c>
      <c r="G274" s="4">
        <f t="shared" ref="G274:G277" si="181">F274/1000</f>
        <v>0.125</v>
      </c>
      <c r="H274" s="5">
        <f t="shared" ref="H274:H277" si="182">8.21*10^-4*(G274*0.905)^-4.76*ABS(E274)^1.76*E274/ABS(E274)</f>
        <v>1.6138278652578004E-2</v>
      </c>
      <c r="I274" s="4">
        <f t="shared" ref="I274:I277" si="183">H274*C274</f>
        <v>0.40345696631445011</v>
      </c>
      <c r="J274" s="5">
        <f t="shared" ref="J274:J277" si="184">I274/E274</f>
        <v>26.948826581021869</v>
      </c>
      <c r="K274" s="1"/>
      <c r="L274" s="1"/>
      <c r="M274" s="1"/>
      <c r="N274" s="1"/>
      <c r="O274" s="1"/>
    </row>
    <row r="275" spans="1:27" x14ac:dyDescent="0.25">
      <c r="A275" s="9"/>
      <c r="B275" s="5" t="s">
        <v>10</v>
      </c>
      <c r="C275" s="5">
        <v>40</v>
      </c>
      <c r="D275" s="4">
        <f>D245+M248-M263</f>
        <v>-2.8899534848894928</v>
      </c>
      <c r="E275" s="4">
        <f t="shared" si="180"/>
        <v>-2.8899534848894929E-3</v>
      </c>
      <c r="F275" s="5">
        <v>75</v>
      </c>
      <c r="G275" s="4">
        <f t="shared" si="181"/>
        <v>7.4999999999999997E-2</v>
      </c>
      <c r="H275" s="5">
        <f t="shared" si="182"/>
        <v>-1.0152481505394328E-2</v>
      </c>
      <c r="I275" s="4">
        <f t="shared" si="183"/>
        <v>-0.40609926021577314</v>
      </c>
      <c r="J275" s="5">
        <f t="shared" si="184"/>
        <v>140.52103687450932</v>
      </c>
      <c r="K275" s="1"/>
      <c r="L275" s="1"/>
      <c r="M275" s="1"/>
      <c r="N275" s="1"/>
      <c r="O275" s="1"/>
    </row>
    <row r="276" spans="1:27" x14ac:dyDescent="0.25">
      <c r="A276" s="9"/>
      <c r="B276" s="5" t="s">
        <v>11</v>
      </c>
      <c r="C276" s="5">
        <v>30</v>
      </c>
      <c r="D276" s="4">
        <f>D246+M248-M270</f>
        <v>-16.430662288456041</v>
      </c>
      <c r="E276" s="4">
        <f t="shared" si="180"/>
        <v>-1.6430662288456042E-2</v>
      </c>
      <c r="F276" s="5">
        <v>140</v>
      </c>
      <c r="G276" s="4">
        <f t="shared" si="181"/>
        <v>0.14000000000000001</v>
      </c>
      <c r="H276" s="5">
        <f t="shared" si="182"/>
        <v>-1.1083562953160611E-2</v>
      </c>
      <c r="I276" s="4">
        <f t="shared" si="183"/>
        <v>-0.33250688859481836</v>
      </c>
      <c r="J276" s="5">
        <f t="shared" si="184"/>
        <v>20.236974186270821</v>
      </c>
      <c r="K276" s="1"/>
      <c r="L276" s="1"/>
      <c r="M276" s="1"/>
      <c r="N276" s="1"/>
      <c r="O276" s="1"/>
    </row>
    <row r="277" spans="1:27" x14ac:dyDescent="0.25">
      <c r="A277" s="9"/>
      <c r="B277" s="4" t="s">
        <v>12</v>
      </c>
      <c r="C277" s="4">
        <v>25</v>
      </c>
      <c r="D277" s="4">
        <f>D247+M248</f>
        <v>-34.948395936836057</v>
      </c>
      <c r="E277" s="4">
        <f t="shared" si="180"/>
        <v>-3.494839593683606E-2</v>
      </c>
      <c r="F277" s="4">
        <v>200</v>
      </c>
      <c r="G277" s="4">
        <f t="shared" si="181"/>
        <v>0.2</v>
      </c>
      <c r="H277" s="4">
        <f t="shared" si="182"/>
        <v>-7.6599352043659457E-3</v>
      </c>
      <c r="I277" s="4">
        <f t="shared" si="183"/>
        <v>-0.19149838010914863</v>
      </c>
      <c r="J277" s="4">
        <f t="shared" si="184"/>
        <v>5.4794612163388843</v>
      </c>
    </row>
    <row r="278" spans="1:27" x14ac:dyDescent="0.25">
      <c r="A278" s="9"/>
      <c r="I278" s="4">
        <f>SUM(I273:I277)</f>
        <v>-1.9231342897381987E-3</v>
      </c>
      <c r="J278" s="4">
        <f>SUM(J273:J277)</f>
        <v>208.38618433725904</v>
      </c>
      <c r="L278" t="s">
        <v>13</v>
      </c>
      <c r="M278">
        <f>-I278/(2*J278)*1000</f>
        <v>4.6143517043954673E-3</v>
      </c>
    </row>
    <row r="279" spans="1:27" x14ac:dyDescent="0.25">
      <c r="A279" s="9"/>
    </row>
    <row r="280" spans="1:27" x14ac:dyDescent="0.25">
      <c r="A280" s="9"/>
      <c r="B280" s="7" t="s">
        <v>14</v>
      </c>
      <c r="C280" s="2" t="s">
        <v>1</v>
      </c>
      <c r="D280" s="2" t="s">
        <v>2</v>
      </c>
      <c r="E280" s="3" t="s">
        <v>36</v>
      </c>
      <c r="F280" s="2" t="s">
        <v>3</v>
      </c>
      <c r="G280" s="2" t="s">
        <v>4</v>
      </c>
      <c r="H280" s="2" t="s">
        <v>5</v>
      </c>
      <c r="I280" s="2" t="s">
        <v>6</v>
      </c>
      <c r="J280" s="2" t="s">
        <v>7</v>
      </c>
    </row>
    <row r="281" spans="1:27" x14ac:dyDescent="0.25">
      <c r="A281" s="9"/>
      <c r="B281" s="4" t="s">
        <v>15</v>
      </c>
      <c r="C281" s="4">
        <v>25</v>
      </c>
      <c r="D281" s="4">
        <f>D251+M256</f>
        <v>11.330378317899926</v>
      </c>
      <c r="E281" s="4">
        <f>D281/1000</f>
        <v>1.1330378317899927E-2</v>
      </c>
      <c r="F281" s="4">
        <v>125</v>
      </c>
      <c r="G281" s="4">
        <f>F281/1000</f>
        <v>0.125</v>
      </c>
      <c r="H281" s="4">
        <f>8.21*10^-4*(G281*0.905)^-4.76*ABS(E281)^1.76*E281/ABS(E281)</f>
        <v>9.8826729109763554E-3</v>
      </c>
      <c r="I281" s="4">
        <f>H281*C281</f>
        <v>0.24706682277440889</v>
      </c>
      <c r="J281" s="4">
        <f>I281/E281</f>
        <v>21.805699319332387</v>
      </c>
    </row>
    <row r="282" spans="1:27" x14ac:dyDescent="0.25">
      <c r="A282" s="9"/>
      <c r="B282" s="4" t="s">
        <v>16</v>
      </c>
      <c r="C282" s="4">
        <v>80</v>
      </c>
      <c r="D282" s="4">
        <f>D252+M256</f>
        <v>4.1383783178999245</v>
      </c>
      <c r="E282" s="4">
        <f t="shared" ref="E282:E285" si="185">D282/1000</f>
        <v>4.1383783178999241E-3</v>
      </c>
      <c r="F282" s="4">
        <v>75</v>
      </c>
      <c r="G282" s="4">
        <f t="shared" ref="G282:G285" si="186">F282/1000</f>
        <v>7.4999999999999997E-2</v>
      </c>
      <c r="H282" s="4">
        <f t="shared" ref="H282:H285" si="187">8.21*10^-4*(G282*0.905)^-4.76*ABS(E282)^1.76*E282/ABS(E282)</f>
        <v>1.9099651402591379E-2</v>
      </c>
      <c r="I282" s="4">
        <f t="shared" ref="I282:I285" si="188">H282*C282</f>
        <v>1.5279721122073102</v>
      </c>
      <c r="J282" s="4">
        <f t="shared" ref="J282:J285" si="189">I282/E282</f>
        <v>369.22001683565276</v>
      </c>
    </row>
    <row r="283" spans="1:27" x14ac:dyDescent="0.25">
      <c r="A283" s="9"/>
      <c r="B283" s="4" t="s">
        <v>17</v>
      </c>
      <c r="C283" s="4">
        <v>25</v>
      </c>
      <c r="D283" s="4">
        <f>D253+M256</f>
        <v>-2.9986216821000742</v>
      </c>
      <c r="E283" s="4">
        <f t="shared" si="185"/>
        <v>-2.9986216821000743E-3</v>
      </c>
      <c r="F283" s="4">
        <v>63</v>
      </c>
      <c r="G283" s="4">
        <f t="shared" si="186"/>
        <v>6.3E-2</v>
      </c>
      <c r="H283" s="4">
        <f t="shared" si="187"/>
        <v>-2.4843744607873166E-2</v>
      </c>
      <c r="I283" s="4">
        <f t="shared" si="188"/>
        <v>-0.62109361519682915</v>
      </c>
      <c r="J283" s="4">
        <f t="shared" si="189"/>
        <v>207.12636705869758</v>
      </c>
    </row>
    <row r="284" spans="1:27" x14ac:dyDescent="0.25">
      <c r="A284" s="9"/>
      <c r="B284" s="5" t="s">
        <v>18</v>
      </c>
      <c r="C284" s="5">
        <v>55</v>
      </c>
      <c r="D284" s="5">
        <f>D254+M256-M263</f>
        <v>-9.6411792301535151</v>
      </c>
      <c r="E284" s="4">
        <f t="shared" si="185"/>
        <v>-9.6411792301535158E-3</v>
      </c>
      <c r="F284" s="5">
        <v>110</v>
      </c>
      <c r="G284" s="4">
        <f t="shared" si="186"/>
        <v>0.11</v>
      </c>
      <c r="H284" s="5">
        <f t="shared" si="187"/>
        <v>-1.3668970750528057E-2</v>
      </c>
      <c r="I284" s="5">
        <f t="shared" si="188"/>
        <v>-0.7517933912790431</v>
      </c>
      <c r="J284" s="5">
        <f t="shared" si="189"/>
        <v>77.977327599901116</v>
      </c>
      <c r="K284" s="1"/>
      <c r="L284" s="1"/>
      <c r="M284" s="1"/>
      <c r="N284" s="1"/>
      <c r="O284" s="1"/>
    </row>
    <row r="285" spans="1:27" x14ac:dyDescent="0.25">
      <c r="A285" s="9"/>
      <c r="B285" s="5" t="s">
        <v>19</v>
      </c>
      <c r="C285" s="5">
        <v>25</v>
      </c>
      <c r="D285" s="5">
        <f>D255+M256-M248</f>
        <v>-14.971225745264025</v>
      </c>
      <c r="E285" s="4">
        <f t="shared" si="185"/>
        <v>-1.4971225745264025E-2</v>
      </c>
      <c r="F285" s="5">
        <v>125</v>
      </c>
      <c r="G285" s="4">
        <f t="shared" si="186"/>
        <v>0.125</v>
      </c>
      <c r="H285" s="5">
        <f t="shared" si="187"/>
        <v>-1.6138278652578004E-2</v>
      </c>
      <c r="I285" s="5">
        <f t="shared" si="188"/>
        <v>-0.40345696631445011</v>
      </c>
      <c r="J285" s="5">
        <f t="shared" si="189"/>
        <v>26.948826581021869</v>
      </c>
      <c r="K285" s="1"/>
      <c r="L285" s="1"/>
      <c r="M285" s="1"/>
      <c r="N285" s="1"/>
      <c r="O285" s="1"/>
    </row>
    <row r="286" spans="1:27" x14ac:dyDescent="0.25">
      <c r="A286" s="9"/>
      <c r="I286" s="4">
        <f>SUM(I281:I285)</f>
        <v>-1.3050378086033043E-3</v>
      </c>
      <c r="J286" s="4">
        <f>SUM(J281:J285)</f>
        <v>703.07823739460582</v>
      </c>
      <c r="L286" t="s">
        <v>20</v>
      </c>
      <c r="M286">
        <f>-I286/(2*J286)*1000</f>
        <v>9.2808861033686491E-4</v>
      </c>
    </row>
    <row r="287" spans="1:27" x14ac:dyDescent="0.25">
      <c r="A287" s="9"/>
    </row>
    <row r="288" spans="1:27" x14ac:dyDescent="0.25">
      <c r="A288" s="9"/>
      <c r="B288" s="7" t="s">
        <v>21</v>
      </c>
      <c r="C288" s="2" t="s">
        <v>1</v>
      </c>
      <c r="D288" s="2" t="s">
        <v>2</v>
      </c>
      <c r="E288" s="3" t="s">
        <v>36</v>
      </c>
      <c r="F288" s="2" t="s">
        <v>3</v>
      </c>
      <c r="G288" s="2" t="s">
        <v>4</v>
      </c>
      <c r="H288" s="2" t="s">
        <v>5</v>
      </c>
      <c r="I288" s="2" t="s">
        <v>6</v>
      </c>
      <c r="J288" s="2" t="s">
        <v>7</v>
      </c>
      <c r="N288">
        <v>9</v>
      </c>
      <c r="O288">
        <f>AVERAGE(M278,M286,M293,M300)</f>
        <v>3.1710431400672574E-3</v>
      </c>
      <c r="Z288">
        <v>9</v>
      </c>
      <c r="AA288">
        <v>3.1710431400672574E-3</v>
      </c>
    </row>
    <row r="289" spans="1:15" x14ac:dyDescent="0.25">
      <c r="A289" s="9"/>
      <c r="B289" s="5" t="s">
        <v>22</v>
      </c>
      <c r="C289" s="5">
        <v>40</v>
      </c>
      <c r="D289" s="5">
        <f>D259+M263-M248</f>
        <v>2.8899534848894928</v>
      </c>
      <c r="E289" s="4">
        <f>D289/1000</f>
        <v>2.8899534848894929E-3</v>
      </c>
      <c r="F289" s="5">
        <v>75</v>
      </c>
      <c r="G289" s="5">
        <f>F289/1000</f>
        <v>7.4999999999999997E-2</v>
      </c>
      <c r="H289" s="5">
        <f>8.21*10^-4*(G289*0.905)^-4.76*ABS(E289)^1.76*E289/ABS(E289)</f>
        <v>1.0152481505394328E-2</v>
      </c>
      <c r="I289" s="5">
        <f>H289*C289</f>
        <v>0.40609926021577314</v>
      </c>
      <c r="J289" s="5">
        <f>I289/E289</f>
        <v>140.52103687450932</v>
      </c>
      <c r="K289" s="1"/>
      <c r="L289" s="1"/>
      <c r="M289" s="1"/>
      <c r="N289" s="1"/>
      <c r="O289" s="1"/>
    </row>
    <row r="290" spans="1:15" x14ac:dyDescent="0.25">
      <c r="A290" s="9"/>
      <c r="B290" s="5" t="s">
        <v>23</v>
      </c>
      <c r="C290" s="5">
        <v>55</v>
      </c>
      <c r="D290" s="5">
        <f>D260+M263-M256</f>
        <v>9.6411792301535151</v>
      </c>
      <c r="E290" s="4">
        <f t="shared" ref="E290:E292" si="190">D290/1000</f>
        <v>9.6411792301535158E-3</v>
      </c>
      <c r="F290" s="5">
        <v>110</v>
      </c>
      <c r="G290" s="5">
        <f t="shared" ref="G290:G292" si="191">F290/1000</f>
        <v>0.11</v>
      </c>
      <c r="H290" s="5">
        <f t="shared" ref="H290:H292" si="192">8.21*10^-4*(G290*0.905)^-4.76*ABS(E290)^1.76*E290/ABS(E290)</f>
        <v>1.3668970750528057E-2</v>
      </c>
      <c r="I290" s="5">
        <f t="shared" ref="I290:I292" si="193">H290*C290</f>
        <v>0.7517933912790431</v>
      </c>
      <c r="J290" s="5">
        <f t="shared" ref="J290:J292" si="194">I290/E290</f>
        <v>77.977327599901116</v>
      </c>
      <c r="K290" s="1"/>
      <c r="L290" s="1"/>
      <c r="M290" s="1"/>
      <c r="N290" s="1"/>
      <c r="O290" s="1"/>
    </row>
    <row r="291" spans="1:15" x14ac:dyDescent="0.25">
      <c r="A291" s="9"/>
      <c r="B291" s="4" t="s">
        <v>24</v>
      </c>
      <c r="C291" s="4">
        <v>40</v>
      </c>
      <c r="D291" s="4">
        <f>D261+M263</f>
        <v>1.4925575480534443</v>
      </c>
      <c r="E291" s="4">
        <f t="shared" si="190"/>
        <v>1.4925575480534442E-3</v>
      </c>
      <c r="F291" s="4">
        <v>63</v>
      </c>
      <c r="G291" s="5">
        <f t="shared" si="191"/>
        <v>6.3E-2</v>
      </c>
      <c r="H291" s="4">
        <f t="shared" si="192"/>
        <v>7.2770207692076658E-3</v>
      </c>
      <c r="I291" s="4">
        <f t="shared" si="193"/>
        <v>0.29108083076830665</v>
      </c>
      <c r="J291" s="4">
        <f t="shared" si="194"/>
        <v>195.0215126699315</v>
      </c>
    </row>
    <row r="292" spans="1:15" x14ac:dyDescent="0.25">
      <c r="A292" s="9"/>
      <c r="B292" s="5" t="s">
        <v>25</v>
      </c>
      <c r="C292" s="5">
        <v>55</v>
      </c>
      <c r="D292" s="5">
        <f>D262+M263-M270</f>
        <v>-4.9787088035665477</v>
      </c>
      <c r="E292" s="4">
        <f t="shared" si="190"/>
        <v>-4.9787088035665476E-3</v>
      </c>
      <c r="F292" s="5">
        <v>75</v>
      </c>
      <c r="G292" s="5">
        <f t="shared" si="191"/>
        <v>7.4999999999999997E-2</v>
      </c>
      <c r="H292" s="5">
        <f t="shared" si="192"/>
        <v>-2.6444158031462627E-2</v>
      </c>
      <c r="I292" s="5">
        <f t="shared" si="193"/>
        <v>-1.4544286917304445</v>
      </c>
      <c r="J292" s="5">
        <f t="shared" si="194"/>
        <v>292.12969649651933</v>
      </c>
      <c r="K292" s="1"/>
      <c r="L292" s="1"/>
      <c r="M292" s="1"/>
      <c r="N292" s="1"/>
      <c r="O292" s="1"/>
    </row>
    <row r="293" spans="1:15" x14ac:dyDescent="0.25">
      <c r="A293" s="9"/>
      <c r="I293" s="4">
        <f>SUM(I289:I292)</f>
        <v>-5.4552094673216978E-3</v>
      </c>
      <c r="J293" s="4">
        <f>SUM(J289:J292)</f>
        <v>705.64957364086126</v>
      </c>
      <c r="L293" t="s">
        <v>26</v>
      </c>
      <c r="M293">
        <f>-I293/(2*J293)*1000</f>
        <v>3.8653813954531726E-3</v>
      </c>
    </row>
    <row r="294" spans="1:15" x14ac:dyDescent="0.25">
      <c r="A294" s="9"/>
    </row>
    <row r="295" spans="1:15" x14ac:dyDescent="0.25">
      <c r="A295" s="9"/>
      <c r="B295" s="7" t="s">
        <v>27</v>
      </c>
      <c r="C295" s="2" t="s">
        <v>1</v>
      </c>
      <c r="D295" s="2" t="s">
        <v>2</v>
      </c>
      <c r="E295" s="3" t="s">
        <v>36</v>
      </c>
      <c r="F295" s="2" t="s">
        <v>3</v>
      </c>
      <c r="G295" s="2" t="s">
        <v>4</v>
      </c>
      <c r="H295" s="2" t="s">
        <v>5</v>
      </c>
      <c r="I295" s="2" t="s">
        <v>6</v>
      </c>
      <c r="J295" s="2" t="s">
        <v>7</v>
      </c>
    </row>
    <row r="296" spans="1:15" x14ac:dyDescent="0.25">
      <c r="A296" s="9"/>
      <c r="B296" s="5" t="s">
        <v>28</v>
      </c>
      <c r="C296" s="5">
        <v>30</v>
      </c>
      <c r="D296" s="5">
        <f>D266+M270-M248</f>
        <v>16.430662288456041</v>
      </c>
      <c r="E296" s="5">
        <f>D296/1000</f>
        <v>1.6430662288456042E-2</v>
      </c>
      <c r="F296" s="5">
        <v>140</v>
      </c>
      <c r="G296" s="5">
        <f>F296/1000</f>
        <v>0.14000000000000001</v>
      </c>
      <c r="H296" s="5">
        <f>8.21*10^-4*(G296*0.905)^-4.76*ABS(E296)^1.76*E296/ABS(E296)</f>
        <v>1.1083562953160611E-2</v>
      </c>
      <c r="I296" s="5">
        <f>H296*C296</f>
        <v>0.33250688859481836</v>
      </c>
      <c r="J296" s="5">
        <f>I296/E296</f>
        <v>20.236974186270821</v>
      </c>
      <c r="K296" s="1"/>
      <c r="L296" s="1"/>
      <c r="M296" s="1"/>
      <c r="N296" s="1"/>
      <c r="O296" s="1"/>
    </row>
    <row r="297" spans="1:15" x14ac:dyDescent="0.25">
      <c r="A297" s="9"/>
      <c r="B297" s="5" t="s">
        <v>29</v>
      </c>
      <c r="C297" s="5">
        <v>55</v>
      </c>
      <c r="D297" s="5">
        <f>D267+M270-M263</f>
        <v>4.9787088035665477</v>
      </c>
      <c r="E297" s="5">
        <f t="shared" ref="E297:E299" si="195">D297/1000</f>
        <v>4.9787088035665476E-3</v>
      </c>
      <c r="F297" s="5">
        <v>75</v>
      </c>
      <c r="G297" s="5">
        <f t="shared" ref="G297:G299" si="196">F297/1000</f>
        <v>7.4999999999999997E-2</v>
      </c>
      <c r="H297" s="5">
        <f t="shared" ref="H297:H299" si="197">8.21*10^-4*(G297*0.905)^-4.76*ABS(E297)^1.76*E297/ABS(E297)</f>
        <v>2.6444158031462627E-2</v>
      </c>
      <c r="I297" s="5">
        <f t="shared" ref="I297:I299" si="198">H297*C297</f>
        <v>1.4544286917304445</v>
      </c>
      <c r="J297" s="5">
        <f t="shared" ref="J297:J299" si="199">I297/E297</f>
        <v>292.12969649651933</v>
      </c>
      <c r="K297" s="1"/>
      <c r="L297" s="1"/>
      <c r="M297" s="1"/>
      <c r="N297" s="1"/>
      <c r="O297" s="1"/>
    </row>
    <row r="298" spans="1:15" x14ac:dyDescent="0.25">
      <c r="A298" s="9"/>
      <c r="B298" s="4" t="s">
        <v>30</v>
      </c>
      <c r="C298" s="4">
        <v>30</v>
      </c>
      <c r="D298" s="4">
        <f>D268+M270</f>
        <v>-5.1607336483800097</v>
      </c>
      <c r="E298" s="5">
        <f t="shared" si="195"/>
        <v>-5.1607336483800101E-3</v>
      </c>
      <c r="F298" s="4">
        <v>75</v>
      </c>
      <c r="G298" s="5">
        <f t="shared" si="196"/>
        <v>7.4999999999999997E-2</v>
      </c>
      <c r="H298" s="4">
        <f t="shared" si="197"/>
        <v>-2.8169325613104295E-2</v>
      </c>
      <c r="I298" s="5">
        <f t="shared" si="198"/>
        <v>-0.84507976839312882</v>
      </c>
      <c r="J298" s="4">
        <f t="shared" si="199"/>
        <v>163.75186668631991</v>
      </c>
    </row>
    <row r="299" spans="1:15" x14ac:dyDescent="0.25">
      <c r="A299" s="9"/>
      <c r="B299" s="4" t="s">
        <v>31</v>
      </c>
      <c r="C299" s="4">
        <v>55</v>
      </c>
      <c r="D299" s="4">
        <f>D269+M270</f>
        <v>-10.982733648380009</v>
      </c>
      <c r="E299" s="5">
        <f t="shared" si="195"/>
        <v>-1.0982733648380009E-2</v>
      </c>
      <c r="F299" s="4">
        <v>110</v>
      </c>
      <c r="G299" s="5">
        <f t="shared" si="196"/>
        <v>0.11</v>
      </c>
      <c r="H299" s="4">
        <f t="shared" si="197"/>
        <v>-1.7191633062108372E-2</v>
      </c>
      <c r="I299" s="5">
        <f t="shared" si="198"/>
        <v>-0.94553981841596046</v>
      </c>
      <c r="J299" s="4">
        <f t="shared" si="199"/>
        <v>86.093303241987556</v>
      </c>
    </row>
    <row r="300" spans="1:15" x14ac:dyDescent="0.25">
      <c r="A300" s="9"/>
      <c r="I300" s="4">
        <f>SUM(I296:I299)</f>
        <v>-3.6840064838263853E-3</v>
      </c>
      <c r="J300" s="4">
        <f>SUM(J296:J299)</f>
        <v>562.21184061109761</v>
      </c>
      <c r="L300" t="s">
        <v>32</v>
      </c>
      <c r="M300">
        <f>-I300/(2*J300)*1000</f>
        <v>3.2763508500835243E-3</v>
      </c>
    </row>
    <row r="301" spans="1:15" x14ac:dyDescent="0.25">
      <c r="A301" s="9"/>
    </row>
    <row r="302" spans="1:15" x14ac:dyDescent="0.25">
      <c r="A302" s="8" t="s">
        <v>45</v>
      </c>
      <c r="B302" s="2" t="s">
        <v>0</v>
      </c>
      <c r="C302" s="2" t="s">
        <v>1</v>
      </c>
      <c r="D302" s="2" t="s">
        <v>2</v>
      </c>
      <c r="E302" s="3" t="s">
        <v>35</v>
      </c>
      <c r="F302" s="2" t="s">
        <v>3</v>
      </c>
      <c r="G302" s="2" t="s">
        <v>4</v>
      </c>
      <c r="H302" s="2" t="s">
        <v>5</v>
      </c>
      <c r="I302" s="2" t="s">
        <v>6</v>
      </c>
      <c r="J302" s="2" t="s">
        <v>7</v>
      </c>
    </row>
    <row r="303" spans="1:15" x14ac:dyDescent="0.25">
      <c r="A303" s="9"/>
      <c r="B303" s="4" t="s">
        <v>8</v>
      </c>
      <c r="C303" s="4">
        <v>70</v>
      </c>
      <c r="D303" s="4">
        <f>D273+M278</f>
        <v>34.526218414868339</v>
      </c>
      <c r="E303" s="4">
        <f>D303/1000</f>
        <v>3.4526218414868338E-2</v>
      </c>
      <c r="F303" s="4">
        <v>200</v>
      </c>
      <c r="G303" s="4">
        <f>F303/1000</f>
        <v>0.2</v>
      </c>
      <c r="H303" s="4">
        <f>8.21*10^-4*(G303*0.905)^-4.76*ABS(E303)^1.76*E303/ABS(E303)</f>
        <v>7.497826811317416E-3</v>
      </c>
      <c r="I303" s="4">
        <f>H303*C303</f>
        <v>0.52484787679221911</v>
      </c>
      <c r="J303" s="4">
        <f>I303/E303</f>
        <v>15.201429547992406</v>
      </c>
    </row>
    <row r="304" spans="1:15" x14ac:dyDescent="0.25">
      <c r="A304" s="9"/>
      <c r="B304" s="5" t="s">
        <v>9</v>
      </c>
      <c r="C304" s="5">
        <v>25</v>
      </c>
      <c r="D304" s="4">
        <f>D274+M278-M286</f>
        <v>14.974912008358084</v>
      </c>
      <c r="E304" s="4">
        <f t="shared" ref="E304:E307" si="200">D304/1000</f>
        <v>1.4974912008358083E-2</v>
      </c>
      <c r="F304" s="5">
        <v>125</v>
      </c>
      <c r="G304" s="4">
        <f t="shared" ref="G304:G307" si="201">F304/1000</f>
        <v>0.125</v>
      </c>
      <c r="H304" s="5">
        <f t="shared" ref="H304:H307" si="202">8.21*10^-4*(G304*0.905)^-4.76*ABS(E304)^1.76*E304/ABS(E304)</f>
        <v>1.6145272875642772E-2</v>
      </c>
      <c r="I304" s="4">
        <f t="shared" ref="I304:I307" si="203">H304*C304</f>
        <v>0.40363182189106933</v>
      </c>
      <c r="J304" s="5">
        <f t="shared" ref="J304:J307" si="204">I304/E304</f>
        <v>26.953869356012685</v>
      </c>
      <c r="K304" s="1"/>
      <c r="L304" s="1"/>
      <c r="M304" s="1"/>
      <c r="N304" s="1"/>
      <c r="O304" s="1"/>
    </row>
    <row r="305" spans="1:27" x14ac:dyDescent="0.25">
      <c r="A305" s="9"/>
      <c r="B305" s="5" t="s">
        <v>10</v>
      </c>
      <c r="C305" s="5">
        <v>40</v>
      </c>
      <c r="D305" s="4">
        <f>D275+M278-M293</f>
        <v>-2.8892045145805505</v>
      </c>
      <c r="E305" s="4">
        <f t="shared" si="200"/>
        <v>-2.8892045145805503E-3</v>
      </c>
      <c r="F305" s="5">
        <v>75</v>
      </c>
      <c r="G305" s="4">
        <f t="shared" si="201"/>
        <v>7.4999999999999997E-2</v>
      </c>
      <c r="H305" s="5">
        <f t="shared" si="202"/>
        <v>-1.0147851133743828E-2</v>
      </c>
      <c r="I305" s="4">
        <f t="shared" si="203"/>
        <v>-0.40591404534975312</v>
      </c>
      <c r="J305" s="5">
        <f t="shared" si="204"/>
        <v>140.49335839719294</v>
      </c>
      <c r="K305" s="1"/>
      <c r="L305" s="1"/>
      <c r="M305" s="1"/>
      <c r="N305" s="1"/>
      <c r="O305" s="1"/>
    </row>
    <row r="306" spans="1:27" x14ac:dyDescent="0.25">
      <c r="A306" s="9"/>
      <c r="B306" s="5" t="s">
        <v>11</v>
      </c>
      <c r="C306" s="5">
        <v>30</v>
      </c>
      <c r="D306" s="4">
        <f>D276+M278-M300</f>
        <v>-16.42932428760173</v>
      </c>
      <c r="E306" s="4">
        <f t="shared" si="200"/>
        <v>-1.6429324287601729E-2</v>
      </c>
      <c r="F306" s="5">
        <v>140</v>
      </c>
      <c r="G306" s="4">
        <f t="shared" si="201"/>
        <v>0.14000000000000001</v>
      </c>
      <c r="H306" s="5">
        <f t="shared" si="202"/>
        <v>-1.1081974479777141E-2</v>
      </c>
      <c r="I306" s="4">
        <f t="shared" si="203"/>
        <v>-0.33245923439331426</v>
      </c>
      <c r="J306" s="5">
        <f t="shared" si="204"/>
        <v>20.235721723759646</v>
      </c>
      <c r="K306" s="1"/>
      <c r="L306" s="1"/>
      <c r="M306" s="1"/>
      <c r="N306" s="1"/>
      <c r="O306" s="1"/>
    </row>
    <row r="307" spans="1:27" x14ac:dyDescent="0.25">
      <c r="A307" s="9"/>
      <c r="B307" s="4" t="s">
        <v>12</v>
      </c>
      <c r="C307" s="4">
        <v>25</v>
      </c>
      <c r="D307" s="4">
        <f>D277+M278</f>
        <v>-34.94378158513166</v>
      </c>
      <c r="E307" s="4">
        <f t="shared" si="200"/>
        <v>-3.4943781585131659E-2</v>
      </c>
      <c r="F307" s="4">
        <v>200</v>
      </c>
      <c r="G307" s="4">
        <f t="shared" si="201"/>
        <v>0.2</v>
      </c>
      <c r="H307" s="4">
        <f t="shared" si="202"/>
        <v>-7.6581552887257697E-3</v>
      </c>
      <c r="I307" s="4">
        <f t="shared" si="203"/>
        <v>-0.19145388221814424</v>
      </c>
      <c r="J307" s="4">
        <f t="shared" si="204"/>
        <v>5.4789113694439573</v>
      </c>
    </row>
    <row r="308" spans="1:27" x14ac:dyDescent="0.25">
      <c r="A308" s="9"/>
      <c r="I308" s="4">
        <f>SUM(I303:I307)</f>
        <v>-1.3474632779232887E-3</v>
      </c>
      <c r="J308" s="4">
        <f>SUM(J303:J307)</f>
        <v>208.36329039440162</v>
      </c>
      <c r="L308" t="s">
        <v>13</v>
      </c>
      <c r="M308">
        <f>-I308/(2*J308)*1000</f>
        <v>3.2334469170954617E-3</v>
      </c>
    </row>
    <row r="309" spans="1:27" x14ac:dyDescent="0.25">
      <c r="A309" s="9"/>
    </row>
    <row r="310" spans="1:27" x14ac:dyDescent="0.25">
      <c r="A310" s="9"/>
      <c r="B310" s="7" t="s">
        <v>14</v>
      </c>
      <c r="C310" s="2" t="s">
        <v>1</v>
      </c>
      <c r="D310" s="2" t="s">
        <v>2</v>
      </c>
      <c r="E310" s="3" t="s">
        <v>36</v>
      </c>
      <c r="F310" s="2" t="s">
        <v>3</v>
      </c>
      <c r="G310" s="2" t="s">
        <v>4</v>
      </c>
      <c r="H310" s="2" t="s">
        <v>5</v>
      </c>
      <c r="I310" s="2" t="s">
        <v>6</v>
      </c>
      <c r="J310" s="2" t="s">
        <v>7</v>
      </c>
    </row>
    <row r="311" spans="1:27" x14ac:dyDescent="0.25">
      <c r="A311" s="9"/>
      <c r="B311" s="4" t="s">
        <v>15</v>
      </c>
      <c r="C311" s="4">
        <v>25</v>
      </c>
      <c r="D311" s="4">
        <f>D281+M286</f>
        <v>11.331306406510263</v>
      </c>
      <c r="E311" s="4">
        <f>D311/1000</f>
        <v>1.1331306406510264E-2</v>
      </c>
      <c r="F311" s="4">
        <v>125</v>
      </c>
      <c r="G311" s="4">
        <f>F311/1000</f>
        <v>0.125</v>
      </c>
      <c r="H311" s="4">
        <f>8.21*10^-4*(G311*0.905)^-4.76*ABS(E311)^1.76*E311/ABS(E311)</f>
        <v>9.8840976838536886E-3</v>
      </c>
      <c r="I311" s="4">
        <f>H311*C311</f>
        <v>0.24710244209634222</v>
      </c>
      <c r="J311" s="4">
        <f>I311/E311</f>
        <v>21.80705677099796</v>
      </c>
    </row>
    <row r="312" spans="1:27" x14ac:dyDescent="0.25">
      <c r="A312" s="9"/>
      <c r="B312" s="4" t="s">
        <v>16</v>
      </c>
      <c r="C312" s="4">
        <v>80</v>
      </c>
      <c r="D312" s="4">
        <f>D282+M286</f>
        <v>4.1393064065102614</v>
      </c>
      <c r="E312" s="4">
        <f t="shared" ref="E312:E315" si="205">D312/1000</f>
        <v>4.1393064065102618E-3</v>
      </c>
      <c r="F312" s="4">
        <v>75</v>
      </c>
      <c r="G312" s="4">
        <f t="shared" ref="G312:G315" si="206">F312/1000</f>
        <v>7.4999999999999997E-2</v>
      </c>
      <c r="H312" s="4">
        <f t="shared" ref="H312:H315" si="207">8.21*10^-4*(G312*0.905)^-4.76*ABS(E312)^1.76*E312/ABS(E312)</f>
        <v>1.9107190760662505E-2</v>
      </c>
      <c r="I312" s="4">
        <f t="shared" ref="I312:I315" si="208">H312*C312</f>
        <v>1.5285752608530003</v>
      </c>
      <c r="J312" s="4">
        <f t="shared" ref="J312:J315" si="209">I312/E312</f>
        <v>369.28294519315403</v>
      </c>
    </row>
    <row r="313" spans="1:27" x14ac:dyDescent="0.25">
      <c r="A313" s="9"/>
      <c r="B313" s="4" t="s">
        <v>17</v>
      </c>
      <c r="C313" s="4">
        <v>25</v>
      </c>
      <c r="D313" s="4">
        <f>D283+M286</f>
        <v>-2.9976935934897373</v>
      </c>
      <c r="E313" s="4">
        <f t="shared" si="205"/>
        <v>-2.9976935934897374E-3</v>
      </c>
      <c r="F313" s="4">
        <v>63</v>
      </c>
      <c r="G313" s="4">
        <f t="shared" si="206"/>
        <v>6.3E-2</v>
      </c>
      <c r="H313" s="4">
        <f t="shared" si="207"/>
        <v>-2.4830213093366686E-2</v>
      </c>
      <c r="I313" s="4">
        <f t="shared" si="208"/>
        <v>-0.62075532733416716</v>
      </c>
      <c r="J313" s="4">
        <f t="shared" si="209"/>
        <v>207.07764418694993</v>
      </c>
    </row>
    <row r="314" spans="1:27" x14ac:dyDescent="0.25">
      <c r="A314" s="9"/>
      <c r="B314" s="5" t="s">
        <v>18</v>
      </c>
      <c r="C314" s="5">
        <v>55</v>
      </c>
      <c r="D314" s="5">
        <f>D284+M286-M293</f>
        <v>-9.6441165229386314</v>
      </c>
      <c r="E314" s="4">
        <f t="shared" si="205"/>
        <v>-9.6441165229386311E-3</v>
      </c>
      <c r="F314" s="5">
        <v>110</v>
      </c>
      <c r="G314" s="4">
        <f t="shared" si="206"/>
        <v>0.11</v>
      </c>
      <c r="H314" s="5">
        <f t="shared" si="207"/>
        <v>-1.3676300950771891E-2</v>
      </c>
      <c r="I314" s="5">
        <f t="shared" si="208"/>
        <v>-0.75219655229245397</v>
      </c>
      <c r="J314" s="5">
        <f t="shared" si="209"/>
        <v>77.995382003457408</v>
      </c>
      <c r="K314" s="1"/>
      <c r="L314" s="1"/>
      <c r="M314" s="1"/>
      <c r="N314" s="1"/>
      <c r="O314" s="1"/>
    </row>
    <row r="315" spans="1:27" x14ac:dyDescent="0.25">
      <c r="A315" s="9"/>
      <c r="B315" s="5" t="s">
        <v>19</v>
      </c>
      <c r="C315" s="5">
        <v>25</v>
      </c>
      <c r="D315" s="5">
        <f>D285+M286-M278</f>
        <v>-14.974912008358084</v>
      </c>
      <c r="E315" s="4">
        <f t="shared" si="205"/>
        <v>-1.4974912008358083E-2</v>
      </c>
      <c r="F315" s="5">
        <v>125</v>
      </c>
      <c r="G315" s="4">
        <f t="shared" si="206"/>
        <v>0.125</v>
      </c>
      <c r="H315" s="5">
        <f t="shared" si="207"/>
        <v>-1.6145272875642772E-2</v>
      </c>
      <c r="I315" s="5">
        <f t="shared" si="208"/>
        <v>-0.40363182189106933</v>
      </c>
      <c r="J315" s="5">
        <f t="shared" si="209"/>
        <v>26.953869356012685</v>
      </c>
      <c r="K315" s="1"/>
      <c r="L315" s="1"/>
      <c r="M315" s="1"/>
      <c r="N315" s="1"/>
      <c r="O315" s="1"/>
    </row>
    <row r="316" spans="1:27" x14ac:dyDescent="0.25">
      <c r="A316" s="9"/>
      <c r="I316" s="4">
        <f>SUM(I311:I315)</f>
        <v>-9.0599856834788772E-4</v>
      </c>
      <c r="J316" s="4">
        <f>SUM(J311:J315)</f>
        <v>703.11689751057202</v>
      </c>
      <c r="L316" t="s">
        <v>20</v>
      </c>
      <c r="M316">
        <f>-I316/(2*J316)*1000</f>
        <v>6.4427307290980385E-4</v>
      </c>
    </row>
    <row r="317" spans="1:27" x14ac:dyDescent="0.25">
      <c r="A317" s="9"/>
    </row>
    <row r="318" spans="1:27" x14ac:dyDescent="0.25">
      <c r="A318" s="9"/>
      <c r="B318" s="7" t="s">
        <v>21</v>
      </c>
      <c r="C318" s="2" t="s">
        <v>1</v>
      </c>
      <c r="D318" s="2" t="s">
        <v>2</v>
      </c>
      <c r="E318" s="3" t="s">
        <v>36</v>
      </c>
      <c r="F318" s="2" t="s">
        <v>3</v>
      </c>
      <c r="G318" s="2" t="s">
        <v>4</v>
      </c>
      <c r="H318" s="2" t="s">
        <v>5</v>
      </c>
      <c r="I318" s="2" t="s">
        <v>6</v>
      </c>
      <c r="J318" s="2" t="s">
        <v>7</v>
      </c>
      <c r="N318">
        <v>10</v>
      </c>
      <c r="O318">
        <f>AVERAGE(M308,M316,M323,M330)</f>
        <v>2.1848419521302157E-3</v>
      </c>
      <c r="Z318">
        <v>10</v>
      </c>
      <c r="AA318">
        <v>2.1848419521302157E-3</v>
      </c>
    </row>
    <row r="319" spans="1:27" x14ac:dyDescent="0.25">
      <c r="A319" s="9"/>
      <c r="B319" s="5" t="s">
        <v>22</v>
      </c>
      <c r="C319" s="5">
        <v>40</v>
      </c>
      <c r="D319" s="5">
        <f>D289+M293-M278</f>
        <v>2.8892045145805505</v>
      </c>
      <c r="E319" s="4">
        <f>D319/1000</f>
        <v>2.8892045145805503E-3</v>
      </c>
      <c r="F319" s="5">
        <v>75</v>
      </c>
      <c r="G319" s="5">
        <f>F319/1000</f>
        <v>7.4999999999999997E-2</v>
      </c>
      <c r="H319" s="5">
        <f>8.21*10^-4*(G319*0.905)^-4.76*ABS(E319)^1.76*E319/ABS(E319)</f>
        <v>1.0147851133743828E-2</v>
      </c>
      <c r="I319" s="5">
        <f>H319*C319</f>
        <v>0.40591404534975312</v>
      </c>
      <c r="J319" s="5">
        <f>I319/E319</f>
        <v>140.49335839719294</v>
      </c>
      <c r="K319" s="1"/>
      <c r="L319" s="1"/>
      <c r="M319" s="1"/>
      <c r="N319" s="1"/>
      <c r="O319" s="1"/>
    </row>
    <row r="320" spans="1:27" x14ac:dyDescent="0.25">
      <c r="A320" s="9"/>
      <c r="B320" s="5" t="s">
        <v>23</v>
      </c>
      <c r="C320" s="5">
        <v>55</v>
      </c>
      <c r="D320" s="5">
        <f>D290+M293-M286</f>
        <v>9.6441165229386314</v>
      </c>
      <c r="E320" s="4">
        <f t="shared" ref="E320:E322" si="210">D320/1000</f>
        <v>9.6441165229386311E-3</v>
      </c>
      <c r="F320" s="5">
        <v>110</v>
      </c>
      <c r="G320" s="5">
        <f t="shared" ref="G320:G322" si="211">F320/1000</f>
        <v>0.11</v>
      </c>
      <c r="H320" s="5">
        <f t="shared" ref="H320:H322" si="212">8.21*10^-4*(G320*0.905)^-4.76*ABS(E320)^1.76*E320/ABS(E320)</f>
        <v>1.3676300950771891E-2</v>
      </c>
      <c r="I320" s="5">
        <f t="shared" ref="I320:I322" si="213">H320*C320</f>
        <v>0.75219655229245397</v>
      </c>
      <c r="J320" s="5">
        <f t="shared" ref="J320:J322" si="214">I320/E320</f>
        <v>77.995382003457408</v>
      </c>
      <c r="K320" s="1"/>
      <c r="L320" s="1"/>
      <c r="M320" s="1"/>
      <c r="N320" s="1"/>
      <c r="O320" s="1"/>
    </row>
    <row r="321" spans="1:15" x14ac:dyDescent="0.25">
      <c r="A321" s="9"/>
      <c r="B321" s="4" t="s">
        <v>24</v>
      </c>
      <c r="C321" s="4">
        <v>40</v>
      </c>
      <c r="D321" s="4">
        <f>D291+M293</f>
        <v>1.4964229294488975</v>
      </c>
      <c r="E321" s="4">
        <f t="shared" si="210"/>
        <v>1.4964229294488975E-3</v>
      </c>
      <c r="F321" s="4">
        <v>63</v>
      </c>
      <c r="G321" s="5">
        <f t="shared" si="211"/>
        <v>6.3E-2</v>
      </c>
      <c r="H321" s="4">
        <f t="shared" si="212"/>
        <v>7.3102220353021977E-3</v>
      </c>
      <c r="I321" s="4">
        <f t="shared" si="213"/>
        <v>0.29240888141208793</v>
      </c>
      <c r="J321" s="4">
        <f t="shared" si="214"/>
        <v>195.40523982733694</v>
      </c>
    </row>
    <row r="322" spans="1:15" x14ac:dyDescent="0.25">
      <c r="A322" s="9"/>
      <c r="B322" s="5" t="s">
        <v>25</v>
      </c>
      <c r="C322" s="5">
        <v>55</v>
      </c>
      <c r="D322" s="5">
        <f>D292+M293-M300</f>
        <v>-4.9781197730211781</v>
      </c>
      <c r="E322" s="4">
        <f t="shared" si="210"/>
        <v>-4.9781197730211779E-3</v>
      </c>
      <c r="F322" s="5">
        <v>75</v>
      </c>
      <c r="G322" s="5">
        <f t="shared" si="211"/>
        <v>7.4999999999999997E-2</v>
      </c>
      <c r="H322" s="5">
        <f t="shared" si="212"/>
        <v>-2.6438651932955689E-2</v>
      </c>
      <c r="I322" s="5">
        <f t="shared" si="213"/>
        <v>-1.454125856312563</v>
      </c>
      <c r="J322" s="5">
        <f t="shared" si="214"/>
        <v>292.10342912863797</v>
      </c>
      <c r="K322" s="1"/>
      <c r="L322" s="1"/>
      <c r="M322" s="1"/>
      <c r="N322" s="1"/>
      <c r="O322" s="1"/>
    </row>
    <row r="323" spans="1:15" x14ac:dyDescent="0.25">
      <c r="A323" s="9"/>
      <c r="I323" s="4">
        <f>SUM(I319:I322)</f>
        <v>-3.6063772582679565E-3</v>
      </c>
      <c r="J323" s="4">
        <f>SUM(J319:J322)</f>
        <v>705.99740935662521</v>
      </c>
      <c r="L323" t="s">
        <v>26</v>
      </c>
      <c r="M323">
        <f>-I323/(2*J323)*1000</f>
        <v>2.5541009148705267E-3</v>
      </c>
    </row>
    <row r="324" spans="1:15" x14ac:dyDescent="0.25">
      <c r="A324" s="9"/>
    </row>
    <row r="325" spans="1:15" x14ac:dyDescent="0.25">
      <c r="A325" s="9"/>
      <c r="B325" s="7" t="s">
        <v>27</v>
      </c>
      <c r="C325" s="2" t="s">
        <v>1</v>
      </c>
      <c r="D325" s="2" t="s">
        <v>2</v>
      </c>
      <c r="E325" s="3" t="s">
        <v>36</v>
      </c>
      <c r="F325" s="2" t="s">
        <v>3</v>
      </c>
      <c r="G325" s="2" t="s">
        <v>4</v>
      </c>
      <c r="H325" s="2" t="s">
        <v>5</v>
      </c>
      <c r="I325" s="2" t="s">
        <v>6</v>
      </c>
      <c r="J325" s="2" t="s">
        <v>7</v>
      </c>
    </row>
    <row r="326" spans="1:15" x14ac:dyDescent="0.25">
      <c r="A326" s="9"/>
      <c r="B326" s="5" t="s">
        <v>28</v>
      </c>
      <c r="C326" s="5">
        <v>30</v>
      </c>
      <c r="D326" s="5">
        <f>D296+M300-M278</f>
        <v>16.42932428760173</v>
      </c>
      <c r="E326" s="5">
        <f>D326/1000</f>
        <v>1.6429324287601729E-2</v>
      </c>
      <c r="F326" s="5">
        <v>140</v>
      </c>
      <c r="G326" s="5">
        <f>F326/1000</f>
        <v>0.14000000000000001</v>
      </c>
      <c r="H326" s="5">
        <f>8.21*10^-4*(G326*0.905)^-4.76*ABS(E326)^1.76*E326/ABS(E326)</f>
        <v>1.1081974479777141E-2</v>
      </c>
      <c r="I326" s="5">
        <f>H326*C326</f>
        <v>0.33245923439331426</v>
      </c>
      <c r="J326" s="5">
        <f>I326/E326</f>
        <v>20.235721723759646</v>
      </c>
      <c r="K326" s="1"/>
      <c r="L326" s="1"/>
      <c r="M326" s="1"/>
      <c r="N326" s="1"/>
      <c r="O326" s="1"/>
    </row>
    <row r="327" spans="1:15" x14ac:dyDescent="0.25">
      <c r="A327" s="9"/>
      <c r="B327" s="5" t="s">
        <v>29</v>
      </c>
      <c r="C327" s="5">
        <v>55</v>
      </c>
      <c r="D327" s="5">
        <f>D297+M300-M293</f>
        <v>4.9781197730211781</v>
      </c>
      <c r="E327" s="5">
        <f t="shared" ref="E327:E329" si="215">D327/1000</f>
        <v>4.9781197730211779E-3</v>
      </c>
      <c r="F327" s="5">
        <v>75</v>
      </c>
      <c r="G327" s="5">
        <f t="shared" ref="G327:G329" si="216">F327/1000</f>
        <v>7.4999999999999997E-2</v>
      </c>
      <c r="H327" s="5">
        <f t="shared" ref="H327:H329" si="217">8.21*10^-4*(G327*0.905)^-4.76*ABS(E327)^1.76*E327/ABS(E327)</f>
        <v>2.6438651932955689E-2</v>
      </c>
      <c r="I327" s="5">
        <f t="shared" ref="I327:I329" si="218">H327*C327</f>
        <v>1.454125856312563</v>
      </c>
      <c r="J327" s="5">
        <f t="shared" ref="J327:J329" si="219">I327/E327</f>
        <v>292.10342912863797</v>
      </c>
      <c r="K327" s="1"/>
      <c r="L327" s="1"/>
      <c r="M327" s="1"/>
      <c r="N327" s="1"/>
      <c r="O327" s="1"/>
    </row>
    <row r="328" spans="1:15" x14ac:dyDescent="0.25">
      <c r="A328" s="9"/>
      <c r="B328" s="4" t="s">
        <v>30</v>
      </c>
      <c r="C328" s="4">
        <v>30</v>
      </c>
      <c r="D328" s="4">
        <f>D298+M300</f>
        <v>-5.157457297529926</v>
      </c>
      <c r="E328" s="5">
        <f t="shared" si="215"/>
        <v>-5.1574572975299259E-3</v>
      </c>
      <c r="F328" s="4">
        <v>75</v>
      </c>
      <c r="G328" s="5">
        <f t="shared" si="216"/>
        <v>7.4999999999999997E-2</v>
      </c>
      <c r="H328" s="4">
        <f t="shared" si="217"/>
        <v>-2.8137858037490835E-2</v>
      </c>
      <c r="I328" s="5">
        <f t="shared" si="218"/>
        <v>-0.844135741124725</v>
      </c>
      <c r="J328" s="4">
        <f t="shared" si="219"/>
        <v>163.67285125734517</v>
      </c>
    </row>
    <row r="329" spans="1:15" x14ac:dyDescent="0.25">
      <c r="A329" s="9"/>
      <c r="B329" s="4" t="s">
        <v>31</v>
      </c>
      <c r="C329" s="4">
        <v>55</v>
      </c>
      <c r="D329" s="4">
        <f>D299+M300</f>
        <v>-10.979457297529926</v>
      </c>
      <c r="E329" s="5">
        <f t="shared" si="215"/>
        <v>-1.0979457297529926E-2</v>
      </c>
      <c r="F329" s="4">
        <v>110</v>
      </c>
      <c r="G329" s="5">
        <f t="shared" si="216"/>
        <v>0.11</v>
      </c>
      <c r="H329" s="4">
        <f t="shared" si="217"/>
        <v>-1.7182607785610451E-2</v>
      </c>
      <c r="I329" s="5">
        <f t="shared" si="218"/>
        <v>-0.94504342820857479</v>
      </c>
      <c r="J329" s="4">
        <f t="shared" si="219"/>
        <v>86.073783302675935</v>
      </c>
    </row>
    <row r="330" spans="1:15" x14ac:dyDescent="0.25">
      <c r="A330" s="9"/>
      <c r="I330" s="4">
        <f>SUM(I326:I329)</f>
        <v>-2.594078627422669E-3</v>
      </c>
      <c r="J330" s="4">
        <f>SUM(J326:J329)</f>
        <v>562.08578541241866</v>
      </c>
      <c r="L330" t="s">
        <v>32</v>
      </c>
      <c r="M330">
        <f>-I330/(2*J330)*1000</f>
        <v>2.3075469036450708E-3</v>
      </c>
    </row>
    <row r="331" spans="1:15" x14ac:dyDescent="0.25">
      <c r="A331" s="9"/>
    </row>
    <row r="332" spans="1:15" x14ac:dyDescent="0.25">
      <c r="A332" s="8" t="s">
        <v>46</v>
      </c>
      <c r="B332" s="2" t="s">
        <v>0</v>
      </c>
      <c r="C332" s="2" t="s">
        <v>1</v>
      </c>
      <c r="D332" s="2" t="s">
        <v>2</v>
      </c>
      <c r="E332" s="3" t="s">
        <v>35</v>
      </c>
      <c r="F332" s="2" t="s">
        <v>3</v>
      </c>
      <c r="G332" s="2" t="s">
        <v>4</v>
      </c>
      <c r="H332" s="2" t="s">
        <v>5</v>
      </c>
      <c r="I332" s="2" t="s">
        <v>6</v>
      </c>
      <c r="J332" s="2" t="s">
        <v>7</v>
      </c>
    </row>
    <row r="333" spans="1:15" x14ac:dyDescent="0.25">
      <c r="A333" s="9"/>
      <c r="B333" s="4" t="s">
        <v>8</v>
      </c>
      <c r="C333" s="4">
        <v>70</v>
      </c>
      <c r="D333" s="4">
        <f>D303+M308</f>
        <v>34.529451861785432</v>
      </c>
      <c r="E333" s="4">
        <f>D333/1000</f>
        <v>3.452945186178543E-2</v>
      </c>
      <c r="F333" s="4">
        <v>200</v>
      </c>
      <c r="G333" s="4">
        <f>F333/1000</f>
        <v>0.2</v>
      </c>
      <c r="H333" s="4">
        <f>8.21*10^-4*(G333*0.905)^-4.76*ABS(E333)^1.76*E333/ABS(E333)</f>
        <v>7.4990627025451296E-3</v>
      </c>
      <c r="I333" s="4">
        <f>H333*C333</f>
        <v>0.52493438917815904</v>
      </c>
      <c r="J333" s="4">
        <f>I333/E333</f>
        <v>15.202511504653119</v>
      </c>
    </row>
    <row r="334" spans="1:15" x14ac:dyDescent="0.25">
      <c r="A334" s="9"/>
      <c r="B334" s="5" t="s">
        <v>9</v>
      </c>
      <c r="C334" s="5">
        <v>25</v>
      </c>
      <c r="D334" s="4">
        <f>D304+M308-M316</f>
        <v>14.977501182202269</v>
      </c>
      <c r="E334" s="4">
        <f t="shared" ref="E334:E337" si="220">D334/1000</f>
        <v>1.497750118220227E-2</v>
      </c>
      <c r="F334" s="5">
        <v>125</v>
      </c>
      <c r="G334" s="4">
        <f t="shared" ref="G334:G337" si="221">F334/1000</f>
        <v>0.125</v>
      </c>
      <c r="H334" s="5">
        <f t="shared" ref="H334:H337" si="222">8.21*10^-4*(G334*0.905)^-4.76*ABS(E334)^1.76*E334/ABS(E334)</f>
        <v>1.6150186291488764E-2</v>
      </c>
      <c r="I334" s="4">
        <f t="shared" ref="I334:I337" si="223">H334*C334</f>
        <v>0.4037546572872191</v>
      </c>
      <c r="J334" s="5">
        <f t="shared" ref="J334:J337" si="224">I334/E334</f>
        <v>26.957411144590651</v>
      </c>
      <c r="K334" s="1"/>
      <c r="L334" s="1"/>
      <c r="M334" s="1"/>
      <c r="N334" s="1"/>
      <c r="O334" s="1"/>
    </row>
    <row r="335" spans="1:15" x14ac:dyDescent="0.25">
      <c r="A335" s="9"/>
      <c r="B335" s="5" t="s">
        <v>10</v>
      </c>
      <c r="C335" s="5">
        <v>40</v>
      </c>
      <c r="D335" s="4">
        <f>D305+M308-M323</f>
        <v>-2.8885251685783255</v>
      </c>
      <c r="E335" s="4">
        <f t="shared" si="220"/>
        <v>-2.8885251685783256E-3</v>
      </c>
      <c r="F335" s="5">
        <v>75</v>
      </c>
      <c r="G335" s="4">
        <f t="shared" si="221"/>
        <v>7.4999999999999997E-2</v>
      </c>
      <c r="H335" s="5">
        <f t="shared" si="222"/>
        <v>-1.0143651990519283E-2</v>
      </c>
      <c r="I335" s="4">
        <f t="shared" si="223"/>
        <v>-0.4057460796207713</v>
      </c>
      <c r="J335" s="5">
        <f t="shared" si="224"/>
        <v>140.46825142273951</v>
      </c>
      <c r="K335" s="1"/>
      <c r="L335" s="1"/>
      <c r="M335" s="1"/>
      <c r="N335" s="1"/>
      <c r="O335" s="1"/>
    </row>
    <row r="336" spans="1:15" x14ac:dyDescent="0.25">
      <c r="A336" s="9"/>
      <c r="B336" s="5" t="s">
        <v>11</v>
      </c>
      <c r="C336" s="5">
        <v>30</v>
      </c>
      <c r="D336" s="4">
        <f>D306+M308-M330</f>
        <v>-16.428398387588278</v>
      </c>
      <c r="E336" s="4">
        <f t="shared" si="220"/>
        <v>-1.6428398387588278E-2</v>
      </c>
      <c r="F336" s="5">
        <v>140</v>
      </c>
      <c r="G336" s="4">
        <f t="shared" si="221"/>
        <v>0.14000000000000001</v>
      </c>
      <c r="H336" s="5">
        <f t="shared" si="222"/>
        <v>-1.1080875309689403E-2</v>
      </c>
      <c r="I336" s="4">
        <f t="shared" si="223"/>
        <v>-0.33242625929068209</v>
      </c>
      <c r="J336" s="5">
        <f t="shared" si="224"/>
        <v>20.234855002166949</v>
      </c>
      <c r="K336" s="1"/>
      <c r="L336" s="1"/>
      <c r="M336" s="1"/>
      <c r="N336" s="1"/>
      <c r="O336" s="1"/>
    </row>
    <row r="337" spans="1:27" x14ac:dyDescent="0.25">
      <c r="A337" s="9"/>
      <c r="B337" s="4" t="s">
        <v>12</v>
      </c>
      <c r="C337" s="4">
        <v>25</v>
      </c>
      <c r="D337" s="4">
        <f>D307+M308</f>
        <v>-34.940548138214567</v>
      </c>
      <c r="E337" s="4">
        <f t="shared" si="220"/>
        <v>-3.4940548138214567E-2</v>
      </c>
      <c r="F337" s="4">
        <v>200</v>
      </c>
      <c r="G337" s="4">
        <f t="shared" si="221"/>
        <v>0.2</v>
      </c>
      <c r="H337" s="4">
        <f t="shared" si="222"/>
        <v>-7.6569081424374E-3</v>
      </c>
      <c r="I337" s="4">
        <f t="shared" si="223"/>
        <v>-0.19142270356093499</v>
      </c>
      <c r="J337" s="4">
        <f t="shared" si="224"/>
        <v>5.4785260610029036</v>
      </c>
    </row>
    <row r="338" spans="1:27" x14ac:dyDescent="0.25">
      <c r="A338" s="9"/>
      <c r="I338" s="4">
        <f>SUM(I333:I337)</f>
        <v>-9.0599600701024574E-4</v>
      </c>
      <c r="J338" s="4">
        <f>SUM(J333:J337)</f>
        <v>208.3415551351531</v>
      </c>
      <c r="L338" t="s">
        <v>13</v>
      </c>
      <c r="M338">
        <f>-I338/(2*J338)*1000</f>
        <v>2.1743046086569666E-3</v>
      </c>
    </row>
    <row r="339" spans="1:27" x14ac:dyDescent="0.25">
      <c r="A339" s="9"/>
    </row>
    <row r="340" spans="1:27" x14ac:dyDescent="0.25">
      <c r="A340" s="9"/>
      <c r="B340" s="7" t="s">
        <v>14</v>
      </c>
      <c r="C340" s="2" t="s">
        <v>1</v>
      </c>
      <c r="D340" s="2" t="s">
        <v>2</v>
      </c>
      <c r="E340" s="3" t="s">
        <v>36</v>
      </c>
      <c r="F340" s="2" t="s">
        <v>3</v>
      </c>
      <c r="G340" s="2" t="s">
        <v>4</v>
      </c>
      <c r="H340" s="2" t="s">
        <v>5</v>
      </c>
      <c r="I340" s="2" t="s">
        <v>6</v>
      </c>
      <c r="J340" s="2" t="s">
        <v>7</v>
      </c>
    </row>
    <row r="341" spans="1:27" x14ac:dyDescent="0.25">
      <c r="A341" s="9"/>
      <c r="B341" s="4" t="s">
        <v>15</v>
      </c>
      <c r="C341" s="4">
        <v>25</v>
      </c>
      <c r="D341" s="4">
        <f>D311+M316</f>
        <v>11.331950679583173</v>
      </c>
      <c r="E341" s="4">
        <f>D341/1000</f>
        <v>1.1331950679583173E-2</v>
      </c>
      <c r="F341" s="4">
        <v>125</v>
      </c>
      <c r="G341" s="4">
        <f>F341/1000</f>
        <v>0.125</v>
      </c>
      <c r="H341" s="4">
        <f>8.21*10^-4*(G341*0.905)^-4.76*ABS(E341)^1.76*E341/ABS(E341)</f>
        <v>9.885086804067203E-3</v>
      </c>
      <c r="I341" s="4">
        <f>H341*C341</f>
        <v>0.24712717010168006</v>
      </c>
      <c r="J341" s="4">
        <f>I341/E341</f>
        <v>21.807999089418047</v>
      </c>
    </row>
    <row r="342" spans="1:27" x14ac:dyDescent="0.25">
      <c r="A342" s="9"/>
      <c r="B342" s="4" t="s">
        <v>16</v>
      </c>
      <c r="C342" s="4">
        <v>80</v>
      </c>
      <c r="D342" s="4">
        <f>D312+M316</f>
        <v>4.1399506795831709</v>
      </c>
      <c r="E342" s="4">
        <f t="shared" ref="E342:E345" si="225">D342/1000</f>
        <v>4.1399506795831709E-3</v>
      </c>
      <c r="F342" s="4">
        <v>75</v>
      </c>
      <c r="G342" s="4">
        <f t="shared" ref="G342:G345" si="226">F342/1000</f>
        <v>7.4999999999999997E-2</v>
      </c>
      <c r="H342" s="4">
        <f t="shared" ref="H342:H345" si="227">8.21*10^-4*(G342*0.905)^-4.76*ABS(E342)^1.76*E342/ABS(E342)</f>
        <v>1.911242528951539E-2</v>
      </c>
      <c r="I342" s="4">
        <f t="shared" ref="I342:I345" si="228">H342*C342</f>
        <v>1.5289940231612311</v>
      </c>
      <c r="J342" s="4">
        <f t="shared" ref="J342:J345" si="229">I342/E342</f>
        <v>369.3266276580805</v>
      </c>
    </row>
    <row r="343" spans="1:27" x14ac:dyDescent="0.25">
      <c r="A343" s="9"/>
      <c r="B343" s="4" t="s">
        <v>17</v>
      </c>
      <c r="C343" s="4">
        <v>25</v>
      </c>
      <c r="D343" s="4">
        <f>D313+M316</f>
        <v>-2.9970493204168274</v>
      </c>
      <c r="E343" s="4">
        <f t="shared" si="225"/>
        <v>-2.9970493204168275E-3</v>
      </c>
      <c r="F343" s="4">
        <v>63</v>
      </c>
      <c r="G343" s="4">
        <f t="shared" si="226"/>
        <v>6.3E-2</v>
      </c>
      <c r="H343" s="4">
        <f t="shared" si="227"/>
        <v>-2.4820821476131901E-2</v>
      </c>
      <c r="I343" s="4">
        <f t="shared" si="228"/>
        <v>-0.62052053690329756</v>
      </c>
      <c r="J343" s="4">
        <f t="shared" si="229"/>
        <v>207.04381895757257</v>
      </c>
    </row>
    <row r="344" spans="1:27" x14ac:dyDescent="0.25">
      <c r="A344" s="9"/>
      <c r="B344" s="5" t="s">
        <v>18</v>
      </c>
      <c r="C344" s="5">
        <v>55</v>
      </c>
      <c r="D344" s="5">
        <f>D314+M316-M323</f>
        <v>-9.646026350780593</v>
      </c>
      <c r="E344" s="4">
        <f t="shared" si="225"/>
        <v>-9.6460263507805923E-3</v>
      </c>
      <c r="F344" s="5">
        <v>110</v>
      </c>
      <c r="G344" s="4">
        <f t="shared" si="226"/>
        <v>0.11</v>
      </c>
      <c r="H344" s="5">
        <f t="shared" si="227"/>
        <v>-1.3681067957530792E-2</v>
      </c>
      <c r="I344" s="5">
        <f t="shared" si="228"/>
        <v>-0.75245873766419358</v>
      </c>
      <c r="J344" s="5">
        <f t="shared" si="229"/>
        <v>78.007120269094202</v>
      </c>
      <c r="K344" s="1"/>
      <c r="L344" s="1"/>
      <c r="M344" s="1"/>
      <c r="N344" s="1"/>
      <c r="O344" s="1"/>
    </row>
    <row r="345" spans="1:27" x14ac:dyDescent="0.25">
      <c r="A345" s="9"/>
      <c r="B345" s="5" t="s">
        <v>19</v>
      </c>
      <c r="C345" s="5">
        <v>25</v>
      </c>
      <c r="D345" s="5">
        <f>D315+M316-M308</f>
        <v>-14.977501182202269</v>
      </c>
      <c r="E345" s="4">
        <f t="shared" si="225"/>
        <v>-1.497750118220227E-2</v>
      </c>
      <c r="F345" s="5">
        <v>125</v>
      </c>
      <c r="G345" s="4">
        <f t="shared" si="226"/>
        <v>0.125</v>
      </c>
      <c r="H345" s="5">
        <f t="shared" si="227"/>
        <v>-1.6150186291488764E-2</v>
      </c>
      <c r="I345" s="5">
        <f t="shared" si="228"/>
        <v>-0.4037546572872191</v>
      </c>
      <c r="J345" s="5">
        <f t="shared" si="229"/>
        <v>26.957411144590651</v>
      </c>
      <c r="K345" s="1"/>
      <c r="L345" s="1"/>
      <c r="M345" s="1"/>
      <c r="N345" s="1"/>
      <c r="O345" s="1"/>
    </row>
    <row r="346" spans="1:27" x14ac:dyDescent="0.25">
      <c r="A346" s="9"/>
      <c r="I346" s="4">
        <f>SUM(I341:I345)</f>
        <v>-6.1273859179894474E-4</v>
      </c>
      <c r="J346" s="4">
        <f>SUM(J341:J345)</f>
        <v>703.14297711875599</v>
      </c>
      <c r="L346" t="s">
        <v>20</v>
      </c>
      <c r="M346">
        <f>-I346/(2*J346)*1000</f>
        <v>4.3571408073343911E-4</v>
      </c>
    </row>
    <row r="347" spans="1:27" x14ac:dyDescent="0.25">
      <c r="A347" s="9"/>
    </row>
    <row r="348" spans="1:27" x14ac:dyDescent="0.25">
      <c r="A348" s="9"/>
      <c r="B348" s="7" t="s">
        <v>21</v>
      </c>
      <c r="C348" s="2" t="s">
        <v>1</v>
      </c>
      <c r="D348" s="2" t="s">
        <v>2</v>
      </c>
      <c r="E348" s="3" t="s">
        <v>36</v>
      </c>
      <c r="F348" s="2" t="s">
        <v>3</v>
      </c>
      <c r="G348" s="2" t="s">
        <v>4</v>
      </c>
      <c r="H348" s="2" t="s">
        <v>5</v>
      </c>
      <c r="I348" s="2" t="s">
        <v>6</v>
      </c>
      <c r="J348" s="2" t="s">
        <v>7</v>
      </c>
      <c r="N348">
        <v>11</v>
      </c>
      <c r="O348">
        <f>AVERAGE(M338,M346,M353,M360)</f>
        <v>1.4830691906739816E-3</v>
      </c>
      <c r="Z348">
        <v>11</v>
      </c>
      <c r="AA348">
        <v>1.4830691906739816E-3</v>
      </c>
    </row>
    <row r="349" spans="1:27" x14ac:dyDescent="0.25">
      <c r="A349" s="9"/>
      <c r="B349" s="5" t="s">
        <v>22</v>
      </c>
      <c r="C349" s="5">
        <v>40</v>
      </c>
      <c r="D349" s="5">
        <f>D319+M323-M308</f>
        <v>2.8885251685783255</v>
      </c>
      <c r="E349" s="4">
        <f>D349/1000</f>
        <v>2.8885251685783256E-3</v>
      </c>
      <c r="F349" s="5">
        <v>75</v>
      </c>
      <c r="G349" s="5">
        <f>F349/1000</f>
        <v>7.4999999999999997E-2</v>
      </c>
      <c r="H349" s="5">
        <f>8.21*10^-4*(G349*0.905)^-4.76*ABS(E349)^1.76*E349/ABS(E349)</f>
        <v>1.0143651990519283E-2</v>
      </c>
      <c r="I349" s="5">
        <f>H349*C349</f>
        <v>0.4057460796207713</v>
      </c>
      <c r="J349" s="5">
        <f>I349/E349</f>
        <v>140.46825142273951</v>
      </c>
      <c r="K349" s="1"/>
      <c r="L349" s="1"/>
      <c r="M349" s="1"/>
      <c r="N349" s="1"/>
      <c r="O349" s="1"/>
    </row>
    <row r="350" spans="1:27" x14ac:dyDescent="0.25">
      <c r="A350" s="9"/>
      <c r="B350" s="5" t="s">
        <v>23</v>
      </c>
      <c r="C350" s="5">
        <v>55</v>
      </c>
      <c r="D350" s="5">
        <f>D320+M323-M316</f>
        <v>9.646026350780593</v>
      </c>
      <c r="E350" s="4">
        <f t="shared" ref="E350:E352" si="230">D350/1000</f>
        <v>9.6460263507805923E-3</v>
      </c>
      <c r="F350" s="5">
        <v>110</v>
      </c>
      <c r="G350" s="5">
        <f t="shared" ref="G350:G352" si="231">F350/1000</f>
        <v>0.11</v>
      </c>
      <c r="H350" s="5">
        <f t="shared" ref="H350:H352" si="232">8.21*10^-4*(G350*0.905)^-4.76*ABS(E350)^1.76*E350/ABS(E350)</f>
        <v>1.3681067957530792E-2</v>
      </c>
      <c r="I350" s="5">
        <f t="shared" ref="I350:I352" si="233">H350*C350</f>
        <v>0.75245873766419358</v>
      </c>
      <c r="J350" s="5">
        <f t="shared" ref="J350:J352" si="234">I350/E350</f>
        <v>78.007120269094202</v>
      </c>
      <c r="K350" s="1"/>
      <c r="L350" s="1"/>
      <c r="M350" s="1"/>
      <c r="N350" s="1"/>
      <c r="O350" s="1"/>
    </row>
    <row r="351" spans="1:27" x14ac:dyDescent="0.25">
      <c r="A351" s="9"/>
      <c r="B351" s="4" t="s">
        <v>24</v>
      </c>
      <c r="C351" s="4">
        <v>40</v>
      </c>
      <c r="D351" s="4">
        <f>D321+M323</f>
        <v>1.4989770303637682</v>
      </c>
      <c r="E351" s="4">
        <f t="shared" si="230"/>
        <v>1.4989770303637682E-3</v>
      </c>
      <c r="F351" s="4">
        <v>63</v>
      </c>
      <c r="G351" s="5">
        <f t="shared" si="231"/>
        <v>6.3E-2</v>
      </c>
      <c r="H351" s="4">
        <f t="shared" si="232"/>
        <v>7.3321960030006666E-3</v>
      </c>
      <c r="I351" s="4">
        <f t="shared" si="233"/>
        <v>0.29328784012002668</v>
      </c>
      <c r="J351" s="4">
        <f t="shared" si="234"/>
        <v>195.65866199354122</v>
      </c>
    </row>
    <row r="352" spans="1:27" x14ac:dyDescent="0.25">
      <c r="A352" s="9"/>
      <c r="B352" s="5" t="s">
        <v>25</v>
      </c>
      <c r="C352" s="5">
        <v>55</v>
      </c>
      <c r="D352" s="5">
        <f>D322+M323-M330</f>
        <v>-4.9778732190099531</v>
      </c>
      <c r="E352" s="4">
        <f t="shared" si="230"/>
        <v>-4.9778732190099532E-3</v>
      </c>
      <c r="F352" s="5">
        <v>75</v>
      </c>
      <c r="G352" s="5">
        <f t="shared" si="231"/>
        <v>7.4999999999999997E-2</v>
      </c>
      <c r="H352" s="5">
        <f t="shared" si="232"/>
        <v>-2.6436347359621217E-2</v>
      </c>
      <c r="I352" s="5">
        <f t="shared" si="233"/>
        <v>-1.4539991047791669</v>
      </c>
      <c r="J352" s="5">
        <f t="shared" si="234"/>
        <v>292.09243401911152</v>
      </c>
      <c r="K352" s="1"/>
      <c r="L352" s="1"/>
      <c r="M352" s="1"/>
      <c r="N352" s="1"/>
      <c r="O352" s="1"/>
    </row>
    <row r="353" spans="1:15" x14ac:dyDescent="0.25">
      <c r="A353" s="9"/>
      <c r="I353" s="4">
        <f>SUM(I349:I352)</f>
        <v>-2.5064473741753801E-3</v>
      </c>
      <c r="J353" s="4">
        <f>SUM(J349:J352)</f>
        <v>706.22646770448637</v>
      </c>
      <c r="L353" t="s">
        <v>26</v>
      </c>
      <c r="M353">
        <f>-I353/(2*J353)*1000</f>
        <v>1.7745351447406945E-3</v>
      </c>
    </row>
    <row r="354" spans="1:15" x14ac:dyDescent="0.25">
      <c r="A354" s="9"/>
    </row>
    <row r="355" spans="1:15" x14ac:dyDescent="0.25">
      <c r="A355" s="9"/>
      <c r="B355" s="7" t="s">
        <v>27</v>
      </c>
      <c r="C355" s="2" t="s">
        <v>1</v>
      </c>
      <c r="D355" s="2" t="s">
        <v>2</v>
      </c>
      <c r="E355" s="3" t="s">
        <v>36</v>
      </c>
      <c r="F355" s="2" t="s">
        <v>3</v>
      </c>
      <c r="G355" s="2" t="s">
        <v>4</v>
      </c>
      <c r="H355" s="2" t="s">
        <v>5</v>
      </c>
      <c r="I355" s="2" t="s">
        <v>6</v>
      </c>
      <c r="J355" s="2" t="s">
        <v>7</v>
      </c>
    </row>
    <row r="356" spans="1:15" x14ac:dyDescent="0.25">
      <c r="A356" s="9"/>
      <c r="B356" s="5" t="s">
        <v>28</v>
      </c>
      <c r="C356" s="5">
        <v>30</v>
      </c>
      <c r="D356" s="5">
        <f>D326+M330-M308</f>
        <v>16.428398387588278</v>
      </c>
      <c r="E356" s="5">
        <f>D356/1000</f>
        <v>1.6428398387588278E-2</v>
      </c>
      <c r="F356" s="5">
        <v>140</v>
      </c>
      <c r="G356" s="5">
        <f>F356/1000</f>
        <v>0.14000000000000001</v>
      </c>
      <c r="H356" s="5">
        <f>8.21*10^-4*(G356*0.905)^-4.76*ABS(E356)^1.76*E356/ABS(E356)</f>
        <v>1.1080875309689403E-2</v>
      </c>
      <c r="I356" s="5">
        <f>H356*C356</f>
        <v>0.33242625929068209</v>
      </c>
      <c r="J356" s="5">
        <f>I356/E356</f>
        <v>20.234855002166949</v>
      </c>
      <c r="K356" s="1"/>
      <c r="L356" s="1"/>
      <c r="M356" s="1"/>
      <c r="N356" s="1"/>
      <c r="O356" s="1"/>
    </row>
    <row r="357" spans="1:15" x14ac:dyDescent="0.25">
      <c r="A357" s="9"/>
      <c r="B357" s="5" t="s">
        <v>29</v>
      </c>
      <c r="C357" s="5">
        <v>55</v>
      </c>
      <c r="D357" s="5">
        <f>D327+M330-M323</f>
        <v>4.9778732190099531</v>
      </c>
      <c r="E357" s="5">
        <f t="shared" ref="E357:E359" si="235">D357/1000</f>
        <v>4.9778732190099532E-3</v>
      </c>
      <c r="F357" s="5">
        <v>75</v>
      </c>
      <c r="G357" s="5">
        <f t="shared" ref="G357:G359" si="236">F357/1000</f>
        <v>7.4999999999999997E-2</v>
      </c>
      <c r="H357" s="5">
        <f t="shared" ref="H357:H359" si="237">8.21*10^-4*(G357*0.905)^-4.76*ABS(E357)^1.76*E357/ABS(E357)</f>
        <v>2.6436347359621217E-2</v>
      </c>
      <c r="I357" s="5">
        <f t="shared" ref="I357:I359" si="238">H357*C357</f>
        <v>1.4539991047791669</v>
      </c>
      <c r="J357" s="5">
        <f t="shared" ref="J357:J359" si="239">I357/E357</f>
        <v>292.09243401911152</v>
      </c>
      <c r="K357" s="1"/>
      <c r="L357" s="1"/>
      <c r="M357" s="1"/>
      <c r="N357" s="1"/>
      <c r="O357" s="1"/>
    </row>
    <row r="358" spans="1:15" x14ac:dyDescent="0.25">
      <c r="A358" s="9"/>
      <c r="B358" s="4" t="s">
        <v>30</v>
      </c>
      <c r="C358" s="4">
        <v>30</v>
      </c>
      <c r="D358" s="4">
        <f>D328+M330</f>
        <v>-5.1551497506262809</v>
      </c>
      <c r="E358" s="5">
        <f t="shared" si="235"/>
        <v>-5.1551497506262811E-3</v>
      </c>
      <c r="F358" s="4">
        <v>75</v>
      </c>
      <c r="G358" s="5">
        <f t="shared" si="236"/>
        <v>7.4999999999999997E-2</v>
      </c>
      <c r="H358" s="4">
        <f t="shared" si="237"/>
        <v>-2.8115704414985669E-2</v>
      </c>
      <c r="I358" s="5">
        <f t="shared" si="238"/>
        <v>-0.84347113244957006</v>
      </c>
      <c r="J358" s="4">
        <f t="shared" si="239"/>
        <v>163.61719314693036</v>
      </c>
    </row>
    <row r="359" spans="1:15" x14ac:dyDescent="0.25">
      <c r="A359" s="9"/>
      <c r="B359" s="4" t="s">
        <v>31</v>
      </c>
      <c r="C359" s="4">
        <v>55</v>
      </c>
      <c r="D359" s="4">
        <f>D329+M330</f>
        <v>-10.977149750626282</v>
      </c>
      <c r="E359" s="5">
        <f t="shared" si="235"/>
        <v>-1.0977149750626282E-2</v>
      </c>
      <c r="F359" s="4">
        <v>110</v>
      </c>
      <c r="G359" s="5">
        <f t="shared" si="236"/>
        <v>0.11</v>
      </c>
      <c r="H359" s="4">
        <f t="shared" si="237"/>
        <v>-1.7176252475873927E-2</v>
      </c>
      <c r="I359" s="5">
        <f t="shared" si="238"/>
        <v>-0.94469388617306593</v>
      </c>
      <c r="J359" s="4">
        <f t="shared" si="239"/>
        <v>86.060034492940034</v>
      </c>
    </row>
    <row r="360" spans="1:15" x14ac:dyDescent="0.25">
      <c r="A360" s="9"/>
      <c r="I360" s="4">
        <f>SUM(I356:I359)</f>
        <v>-1.7396545527869067E-3</v>
      </c>
      <c r="J360" s="4">
        <f>SUM(J356:J359)</f>
        <v>562.00451666114895</v>
      </c>
      <c r="L360" t="s">
        <v>32</v>
      </c>
      <c r="M360">
        <f>-I360/(2*J360)*1000</f>
        <v>1.5477229285648264E-3</v>
      </c>
    </row>
    <row r="361" spans="1:15" x14ac:dyDescent="0.25">
      <c r="A361" s="9"/>
    </row>
  </sheetData>
  <mergeCells count="12">
    <mergeCell ref="A332:A361"/>
    <mergeCell ref="A2:A31"/>
    <mergeCell ref="A32:A61"/>
    <mergeCell ref="A62:A91"/>
    <mergeCell ref="A92:A121"/>
    <mergeCell ref="A302:A331"/>
    <mergeCell ref="A272:A301"/>
    <mergeCell ref="A122:A151"/>
    <mergeCell ref="A152:A181"/>
    <mergeCell ref="A182:A211"/>
    <mergeCell ref="A212:A241"/>
    <mergeCell ref="A242:A271"/>
  </mergeCells>
  <phoneticPr fontId="4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tabSelected="1" workbookViewId="0">
      <selection activeCell="S7" sqref="S7"/>
    </sheetView>
  </sheetViews>
  <sheetFormatPr defaultRowHeight="15" x14ac:dyDescent="0.25"/>
  <sheetData>
    <row r="1" spans="1:2" x14ac:dyDescent="0.25">
      <c r="A1">
        <v>0</v>
      </c>
      <c r="B1">
        <v>0.14412690262134953</v>
      </c>
    </row>
    <row r="2" spans="1:2" x14ac:dyDescent="0.25">
      <c r="A2">
        <v>2</v>
      </c>
      <c r="B2">
        <v>6.1126683890994959E-2</v>
      </c>
    </row>
    <row r="3" spans="1:2" x14ac:dyDescent="0.25">
      <c r="A3">
        <v>6</v>
      </c>
      <c r="B3">
        <v>1.0371571549008082E-2</v>
      </c>
    </row>
    <row r="4" spans="1:2" x14ac:dyDescent="0.25">
      <c r="A4">
        <v>7</v>
      </c>
      <c r="B4">
        <v>6.7115798590837751E-3</v>
      </c>
    </row>
    <row r="5" spans="1:2" x14ac:dyDescent="0.25">
      <c r="A5">
        <v>8</v>
      </c>
      <c r="B5">
        <v>4.7250275721681303E-3</v>
      </c>
    </row>
    <row r="6" spans="1:2" x14ac:dyDescent="0.25">
      <c r="A6">
        <v>9</v>
      </c>
      <c r="B6">
        <v>3.1710431400672574E-3</v>
      </c>
    </row>
    <row r="7" spans="1:2" x14ac:dyDescent="0.25">
      <c r="A7">
        <v>10</v>
      </c>
      <c r="B7">
        <v>2.1848419521302157E-3</v>
      </c>
    </row>
    <row r="9" spans="1:2" x14ac:dyDescent="0.25">
      <c r="A9" s="10" t="s">
        <v>48</v>
      </c>
      <c r="B9" s="10" t="s">
        <v>49</v>
      </c>
    </row>
    <row r="10" spans="1:2" x14ac:dyDescent="0.25">
      <c r="A10" s="4">
        <v>0</v>
      </c>
      <c r="B10" s="4">
        <v>0.14412690262134953</v>
      </c>
    </row>
    <row r="11" spans="1:2" x14ac:dyDescent="0.25">
      <c r="A11" s="4">
        <v>1</v>
      </c>
      <c r="B11" s="4">
        <v>3.3057095223918823E-2</v>
      </c>
    </row>
    <row r="12" spans="1:2" x14ac:dyDescent="0.25">
      <c r="A12" s="4">
        <v>2</v>
      </c>
      <c r="B12" s="4">
        <v>6.1126683890994959E-2</v>
      </c>
    </row>
    <row r="13" spans="1:2" x14ac:dyDescent="0.25">
      <c r="A13" s="4">
        <v>3</v>
      </c>
      <c r="B13" s="4">
        <v>2.5280340645292679E-2</v>
      </c>
    </row>
    <row r="14" spans="1:2" x14ac:dyDescent="0.25">
      <c r="A14" s="4">
        <v>4</v>
      </c>
      <c r="B14" s="4">
        <v>2.3799015217179524E-2</v>
      </c>
    </row>
    <row r="15" spans="1:2" x14ac:dyDescent="0.25">
      <c r="A15" s="4">
        <v>5</v>
      </c>
      <c r="B15" s="4">
        <v>1.3753353605332592E-2</v>
      </c>
    </row>
    <row r="16" spans="1:2" x14ac:dyDescent="0.25">
      <c r="A16" s="4">
        <v>6</v>
      </c>
      <c r="B16" s="4">
        <v>1.0371571549008082E-2</v>
      </c>
    </row>
    <row r="17" spans="1:2" x14ac:dyDescent="0.25">
      <c r="A17" s="4">
        <v>7</v>
      </c>
      <c r="B17" s="4">
        <v>6.7115798590837751E-3</v>
      </c>
    </row>
    <row r="18" spans="1:2" x14ac:dyDescent="0.25">
      <c r="A18" s="4">
        <v>8</v>
      </c>
      <c r="B18" s="4">
        <v>4.7250275721681303E-3</v>
      </c>
    </row>
    <row r="19" spans="1:2" x14ac:dyDescent="0.25">
      <c r="A19" s="4">
        <v>9</v>
      </c>
      <c r="B19" s="4">
        <v>3.1710431400672574E-3</v>
      </c>
    </row>
    <row r="20" spans="1:2" x14ac:dyDescent="0.25">
      <c r="A20" s="4">
        <v>10</v>
      </c>
      <c r="B20" s="4">
        <v>2.1848419521302157E-3</v>
      </c>
    </row>
    <row r="41" spans="1:2" x14ac:dyDescent="0.25">
      <c r="A41">
        <v>11</v>
      </c>
      <c r="B41">
        <v>1.4830691906739816E-3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Φύλλο1</vt:lpstr>
      <vt:lpstr>Φύλλο2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Despina Christofi</dc:creator>
  <cp:lastModifiedBy>User</cp:lastModifiedBy>
  <dcterms:created xsi:type="dcterms:W3CDTF">2020-04-15T14:13:13Z</dcterms:created>
  <dcterms:modified xsi:type="dcterms:W3CDTF">2021-06-07T20:11:26Z</dcterms:modified>
</cp:coreProperties>
</file>