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Χρονικός Προγραμματισμός\"/>
    </mc:Choice>
  </mc:AlternateContent>
  <xr:revisionPtr revIDLastSave="0" documentId="8_{313DED96-9E1F-4D95-895D-B3BF0858D2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Σπορελαιουργείο" sheetId="4" r:id="rId1"/>
    <sheet name="Σπορελαιουργείο (με δάνειο)" sheetId="5" r:id="rId2"/>
    <sheet name="δανειο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E4" i="2"/>
  <c r="E3" i="2"/>
  <c r="E2" i="2"/>
  <c r="B29" i="4"/>
  <c r="B26" i="4"/>
  <c r="C28" i="5"/>
  <c r="C29" i="5"/>
  <c r="B30" i="5"/>
  <c r="D24" i="5"/>
  <c r="E24" i="5"/>
  <c r="F24" i="5"/>
  <c r="G24" i="5"/>
  <c r="H24" i="5"/>
  <c r="I24" i="5"/>
  <c r="J24" i="5"/>
  <c r="K24" i="5"/>
  <c r="L24" i="5"/>
  <c r="D22" i="5"/>
  <c r="E22" i="5"/>
  <c r="F22" i="5"/>
  <c r="G22" i="5"/>
  <c r="H22" i="5"/>
  <c r="I22" i="5"/>
  <c r="J22" i="5"/>
  <c r="K22" i="5"/>
  <c r="L22" i="5"/>
  <c r="B30" i="4"/>
  <c r="B28" i="4"/>
  <c r="B27" i="4"/>
  <c r="B29" i="5" l="1"/>
  <c r="B22" i="5"/>
  <c r="C24" i="5"/>
  <c r="I14" i="5"/>
  <c r="I7" i="5"/>
  <c r="C22" i="5" s="1"/>
  <c r="B31" i="5" l="1"/>
  <c r="B32" i="5"/>
  <c r="B33" i="5" l="1"/>
  <c r="D19" i="2" l="1"/>
  <c r="F20" i="2"/>
  <c r="A10" i="2"/>
  <c r="A11" i="2" s="1"/>
  <c r="A12" i="2" l="1"/>
  <c r="A13" i="2" l="1"/>
  <c r="A14" i="2" l="1"/>
  <c r="A15" i="2" l="1"/>
  <c r="A16" i="2" l="1"/>
  <c r="A17" i="2" l="1"/>
  <c r="B19" i="2" l="1"/>
  <c r="A18" i="2"/>
  <c r="C30" i="5" l="1"/>
  <c r="C19" i="2"/>
  <c r="I14" i="4"/>
  <c r="I7" i="4"/>
  <c r="C31" i="5" l="1"/>
  <c r="C32" i="5"/>
  <c r="C3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stelios</author>
  </authors>
  <commentList>
    <comment ref="C26" authorId="0" shapeId="0" xr:uid="{2E81705C-9056-4501-886F-7FA6CD20B401}">
      <text>
        <r>
          <rPr>
            <b/>
            <sz val="9"/>
            <color indexed="81"/>
            <rFont val="Tahoma"/>
            <family val="2"/>
          </rPr>
          <t>υπολογισμοί πινακίου δανείου, επόμενη σελίδα</t>
        </r>
      </text>
    </comment>
    <comment ref="C27" authorId="1" shapeId="0" xr:uid="{4627D2F5-7057-49E0-BF5B-9F23F031665C}">
      <text>
        <r>
          <rPr>
            <b/>
            <sz val="9"/>
            <color indexed="81"/>
            <rFont val="Tahoma"/>
            <family val="2"/>
            <charset val="161"/>
          </rPr>
          <t>υπολογισμοί πινακίου δανείου, επόμενη σελίδα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<sst xmlns="http://schemas.openxmlformats.org/spreadsheetml/2006/main" count="119" uniqueCount="68">
  <si>
    <t>Γενικές Πληροφορίες</t>
  </si>
  <si>
    <t>Προϊόντα</t>
  </si>
  <si>
    <t>Έτος Οικονομικής Ανάλυσης</t>
  </si>
  <si>
    <t>τόνοι/έτος</t>
  </si>
  <si>
    <t>έτη</t>
  </si>
  <si>
    <t>€/kg</t>
  </si>
  <si>
    <t>Υποπροϊόντα</t>
  </si>
  <si>
    <t>ωφέλιμος χρόνος ζωής (οικονομική ζωή)</t>
  </si>
  <si>
    <t>φορολογικός συντελεστής</t>
  </si>
  <si>
    <t>προεξοφλητικό επιτόκιο</t>
  </si>
  <si>
    <t>βαμβακέλαιο</t>
  </si>
  <si>
    <t>τιμή</t>
  </si>
  <si>
    <t>βαμβακόπιττα</t>
  </si>
  <si>
    <t>επιτόκιο μακροπρόθεσμου δανείου</t>
  </si>
  <si>
    <t>Loans Amortisation</t>
  </si>
  <si>
    <t xml:space="preserve">  C =</t>
  </si>
  <si>
    <t>ΣΥΣΤΗΜΑ ΠΡΟΟΔΕΥΤΙΚΗΣ ΑΠΟΣΒΕΣΗΣ</t>
  </si>
  <si>
    <t xml:space="preserve">  i =</t>
  </si>
  <si>
    <t xml:space="preserve">  n =</t>
  </si>
  <si>
    <t>(t)</t>
  </si>
  <si>
    <t>(I)</t>
  </si>
  <si>
    <t>(X)</t>
  </si>
  <si>
    <t>(D)</t>
  </si>
  <si>
    <t xml:space="preserve"> (E)</t>
  </si>
  <si>
    <t>(Y)</t>
  </si>
  <si>
    <t>Περίοδος</t>
  </si>
  <si>
    <t>Τόκος</t>
  </si>
  <si>
    <t>Χρεολύσιο</t>
  </si>
  <si>
    <t>Δόση</t>
  </si>
  <si>
    <t>Εξοφληθέν</t>
  </si>
  <si>
    <t>Υπόλοιπο</t>
  </si>
  <si>
    <t>Period</t>
  </si>
  <si>
    <t>Pmt on Interest</t>
  </si>
  <si>
    <t xml:space="preserve">Pmt on Principal </t>
  </si>
  <si>
    <t>Periodic Pmt</t>
  </si>
  <si>
    <t>Paid out</t>
  </si>
  <si>
    <t>Balance</t>
  </si>
  <si>
    <t>SUM</t>
  </si>
  <si>
    <t>Loans</t>
  </si>
  <si>
    <t>Κόστος πρώτης ύλης</t>
  </si>
  <si>
    <t>βαμβακόσπορος</t>
  </si>
  <si>
    <t>έτος</t>
  </si>
  <si>
    <t>εισροές/έσοδα</t>
  </si>
  <si>
    <t>κόστος παραγωγής</t>
  </si>
  <si>
    <t>λειτουργικά κόστη</t>
  </si>
  <si>
    <t>τόκοι δανείου</t>
  </si>
  <si>
    <t>εκροές/συνολικά έξοδα</t>
  </si>
  <si>
    <t>κόστος επένδυσης</t>
  </si>
  <si>
    <t>καθαρές ταμειακές ροές ΚΤΡ</t>
  </si>
  <si>
    <t>προεξοφλημένες ΚΤΡ</t>
  </si>
  <si>
    <t>σωρευτικές προεξ ΚΤΡ</t>
  </si>
  <si>
    <t>σωρευτικές ΚΤΡ</t>
  </si>
  <si>
    <t xml:space="preserve"> </t>
  </si>
  <si>
    <t>Εργαστήριο: "Αξιολόγηση Επενδύσεων"</t>
  </si>
  <si>
    <t>φόροι</t>
  </si>
  <si>
    <r>
      <t xml:space="preserve">Σχέδιο </t>
    </r>
    <r>
      <rPr>
        <sz val="10"/>
        <color indexed="60"/>
        <rFont val="Arial"/>
        <family val="2"/>
        <charset val="161"/>
      </rPr>
      <t>Α</t>
    </r>
    <r>
      <rPr>
        <b/>
        <sz val="10"/>
        <color indexed="60"/>
        <rFont val="Arial"/>
        <family val="2"/>
        <charset val="161"/>
      </rPr>
      <t>: Εγκατάσταση Σπορελαιουργείου</t>
    </r>
  </si>
  <si>
    <t>Δόση:</t>
  </si>
  <si>
    <t>Τύπος σταθερής ράντας</t>
  </si>
  <si>
    <t>Εσωτερικός Συντελεστής Αποδοτικότητας</t>
  </si>
  <si>
    <t>Κριτήρια αξιολόγησης</t>
  </si>
  <si>
    <r>
      <t>Χρόνος Αποπληρωμής Επένδυσης (</t>
    </r>
    <r>
      <rPr>
        <i/>
        <sz val="10"/>
        <rFont val="Arial"/>
        <family val="2"/>
        <charset val="161"/>
      </rPr>
      <t>έτη</t>
    </r>
    <r>
      <rPr>
        <sz val="10"/>
        <rFont val="Arial"/>
        <family val="2"/>
      </rPr>
      <t>)</t>
    </r>
  </si>
  <si>
    <r>
      <t>Προεξοφλημένος Χρόνος Αποπληρωμής Επένδυσης (</t>
    </r>
    <r>
      <rPr>
        <i/>
        <sz val="10"/>
        <rFont val="Arial"/>
        <family val="2"/>
        <charset val="161"/>
      </rPr>
      <t>έτη</t>
    </r>
    <r>
      <rPr>
        <sz val="10"/>
        <rFont val="Arial"/>
        <family val="2"/>
      </rPr>
      <t>)</t>
    </r>
  </si>
  <si>
    <r>
      <t>Καθαρή Παρούσα Αξία (</t>
    </r>
    <r>
      <rPr>
        <i/>
        <sz val="10"/>
        <rFont val="Arial"/>
        <family val="2"/>
        <charset val="161"/>
      </rPr>
      <t>χιλιάδες €</t>
    </r>
    <r>
      <rPr>
        <sz val="10"/>
        <rFont val="Arial"/>
        <family val="2"/>
      </rPr>
      <t>)</t>
    </r>
  </si>
  <si>
    <t>ταμειακές (χρηματικές) ροές σε χιλιάδες ευρώ</t>
  </si>
  <si>
    <t>Λειβαδιά</t>
  </si>
  <si>
    <t>Τοποθεσία</t>
  </si>
  <si>
    <t>δάνειο</t>
  </si>
  <si>
    <t>τοκοχρεωλύσια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</si>
</sst>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164" formatCode="&quot;$&quot;#,##0.00_);[Red]\(&quot;$&quot;#,##0.00\)"/>
    <numFmt numFmtId="165" formatCode="_(* #,##0.00_);_(* \(#,##0.00\);_(* &quot;-&quot;??_);_(@_)"/>
    <numFmt numFmtId="166" formatCode="General_)"/>
    <numFmt numFmtId="167" formatCode="#,##0.0"/>
    <numFmt numFmtId="168" formatCode="#,##0.0000"/>
    <numFmt numFmtId="169" formatCode="#,##0.00;[Red]#,##0.00"/>
    <numFmt numFmtId="170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161"/>
    </font>
    <font>
      <b/>
      <sz val="10"/>
      <color indexed="60"/>
      <name val="Arial"/>
      <family val="2"/>
      <charset val="161"/>
    </font>
    <font>
      <sz val="10"/>
      <color indexed="60"/>
      <name val="Arial"/>
      <family val="2"/>
      <charset val="161"/>
    </font>
    <font>
      <i/>
      <sz val="10"/>
      <name val="Arial"/>
      <family val="2"/>
      <charset val="161"/>
    </font>
    <font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Times New Roman Greek"/>
      <charset val="161"/>
    </font>
    <font>
      <b/>
      <sz val="14"/>
      <color indexed="12"/>
      <name val="Arial"/>
      <family val="2"/>
      <charset val="161"/>
    </font>
    <font>
      <b/>
      <sz val="14"/>
      <color indexed="48"/>
      <name val="Arial"/>
      <family val="2"/>
      <charset val="161"/>
    </font>
    <font>
      <b/>
      <sz val="14"/>
      <name val="Arial"/>
      <family val="2"/>
      <charset val="161"/>
    </font>
    <font>
      <i/>
      <sz val="10"/>
      <color indexed="8"/>
      <name val="Arial"/>
      <family val="2"/>
      <charset val="161"/>
    </font>
    <font>
      <b/>
      <sz val="10"/>
      <color indexed="16"/>
      <name val="Arial"/>
      <family val="2"/>
      <charset val="161"/>
    </font>
    <font>
      <sz val="10"/>
      <color indexed="16"/>
      <name val="Arial"/>
      <family val="2"/>
      <charset val="161"/>
    </font>
    <font>
      <b/>
      <sz val="9"/>
      <color indexed="48"/>
      <name val="Times New Roman"/>
      <family val="1"/>
      <charset val="161"/>
    </font>
    <font>
      <sz val="10"/>
      <color indexed="48"/>
      <name val="Arial"/>
      <family val="2"/>
      <charset val="161"/>
    </font>
    <font>
      <sz val="11"/>
      <color indexed="12"/>
      <name val="Arial"/>
      <family val="2"/>
      <charset val="161"/>
    </font>
    <font>
      <sz val="10"/>
      <name val="Times New Roman"/>
      <family val="1"/>
      <charset val="161"/>
    </font>
    <font>
      <i/>
      <sz val="8"/>
      <name val="Arial"/>
      <family val="2"/>
      <charset val="16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sz val="11"/>
      <name val="Arial"/>
      <family val="2"/>
      <charset val="161"/>
    </font>
    <font>
      <i/>
      <sz val="10.5"/>
      <name val="Arial"/>
      <family val="2"/>
      <charset val="161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5" fontId="9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5" fillId="2" borderId="1" xfId="1" applyFont="1" applyFill="1" applyBorder="1"/>
    <xf numFmtId="0" fontId="1" fillId="0" borderId="2" xfId="1" applyBorder="1"/>
    <xf numFmtId="0" fontId="1" fillId="2" borderId="1" xfId="1" applyFill="1" applyBorder="1"/>
    <xf numFmtId="0" fontId="1" fillId="0" borderId="0" xfId="1" applyBorder="1"/>
    <xf numFmtId="1" fontId="1" fillId="0" borderId="0" xfId="1" applyNumberFormat="1" applyBorder="1"/>
    <xf numFmtId="3" fontId="1" fillId="0" borderId="2" xfId="1" applyNumberFormat="1" applyBorder="1"/>
    <xf numFmtId="0" fontId="1" fillId="0" borderId="3" xfId="1" applyBorder="1"/>
    <xf numFmtId="10" fontId="1" fillId="0" borderId="0" xfId="1" applyNumberFormat="1" applyBorder="1"/>
    <xf numFmtId="9" fontId="1" fillId="0" borderId="0" xfId="1" applyNumberFormat="1"/>
    <xf numFmtId="0" fontId="7" fillId="0" borderId="0" xfId="1" applyFont="1"/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3" fontId="2" fillId="0" borderId="0" xfId="1" applyNumberFormat="1" applyFont="1"/>
    <xf numFmtId="3" fontId="1" fillId="0" borderId="0" xfId="1" applyNumberFormat="1"/>
    <xf numFmtId="0" fontId="5" fillId="0" borderId="2" xfId="1" applyFont="1" applyBorder="1"/>
    <xf numFmtId="3" fontId="5" fillId="0" borderId="2" xfId="1" applyNumberFormat="1" applyFont="1" applyBorder="1"/>
    <xf numFmtId="0" fontId="5" fillId="0" borderId="0" xfId="1" applyFont="1" applyBorder="1"/>
    <xf numFmtId="3" fontId="5" fillId="0" borderId="0" xfId="1" applyNumberFormat="1" applyFont="1" applyBorder="1"/>
    <xf numFmtId="0" fontId="5" fillId="0" borderId="3" xfId="1" applyFont="1" applyBorder="1"/>
    <xf numFmtId="3" fontId="5" fillId="0" borderId="3" xfId="1" applyNumberFormat="1" applyFont="1" applyBorder="1"/>
    <xf numFmtId="0" fontId="5" fillId="0" borderId="0" xfId="1" applyFont="1"/>
    <xf numFmtId="8" fontId="1" fillId="0" borderId="0" xfId="1" applyNumberFormat="1"/>
    <xf numFmtId="0" fontId="10" fillId="2" borderId="0" xfId="2" applyFont="1" applyFill="1" applyBorder="1" applyAlignment="1">
      <alignment horizontal="left"/>
    </xf>
    <xf numFmtId="0" fontId="11" fillId="2" borderId="0" xfId="2" applyFont="1" applyFill="1" applyBorder="1" applyAlignment="1">
      <alignment horizontal="center"/>
    </xf>
    <xf numFmtId="0" fontId="12" fillId="2" borderId="0" xfId="2" applyFont="1" applyFill="1" applyBorder="1" applyAlignment="1">
      <alignment horizontal="center"/>
    </xf>
    <xf numFmtId="166" fontId="13" fillId="2" borderId="0" xfId="2" applyNumberFormat="1" applyFont="1" applyFill="1" applyBorder="1" applyAlignment="1" applyProtection="1">
      <alignment horizontal="right"/>
    </xf>
    <xf numFmtId="3" fontId="14" fillId="2" borderId="0" xfId="2" applyNumberFormat="1" applyFont="1" applyFill="1" applyBorder="1" applyAlignment="1" applyProtection="1">
      <alignment horizontal="left"/>
      <protection locked="0"/>
    </xf>
    <xf numFmtId="0" fontId="15" fillId="2" borderId="0" xfId="2" applyFont="1" applyFill="1" applyBorder="1"/>
    <xf numFmtId="0" fontId="6" fillId="0" borderId="0" xfId="2" applyFont="1" applyBorder="1"/>
    <xf numFmtId="0" fontId="16" fillId="2" borderId="0" xfId="2" applyFont="1" applyFill="1" applyBorder="1"/>
    <xf numFmtId="0" fontId="17" fillId="2" borderId="0" xfId="2" applyFont="1" applyFill="1" applyBorder="1"/>
    <xf numFmtId="0" fontId="6" fillId="2" borderId="0" xfId="2" applyFont="1" applyFill="1" applyBorder="1"/>
    <xf numFmtId="10" fontId="14" fillId="2" borderId="0" xfId="2" applyNumberFormat="1" applyFont="1" applyFill="1" applyBorder="1" applyAlignment="1" applyProtection="1">
      <alignment horizontal="left"/>
      <protection locked="0"/>
    </xf>
    <xf numFmtId="0" fontId="17" fillId="2" borderId="3" xfId="2" applyFont="1" applyFill="1" applyBorder="1"/>
    <xf numFmtId="0" fontId="6" fillId="2" borderId="3" xfId="2" applyFont="1" applyFill="1" applyBorder="1"/>
    <xf numFmtId="166" fontId="13" fillId="2" borderId="3" xfId="2" applyNumberFormat="1" applyFont="1" applyFill="1" applyBorder="1" applyAlignment="1" applyProtection="1">
      <alignment horizontal="right"/>
    </xf>
    <xf numFmtId="166" fontId="14" fillId="2" borderId="3" xfId="2" applyNumberFormat="1" applyFont="1" applyFill="1" applyBorder="1" applyAlignment="1" applyProtection="1">
      <alignment horizontal="left"/>
      <protection locked="0"/>
    </xf>
    <xf numFmtId="0" fontId="15" fillId="2" borderId="3" xfId="2" applyFont="1" applyFill="1" applyBorder="1"/>
    <xf numFmtId="166" fontId="18" fillId="2" borderId="4" xfId="2" applyNumberFormat="1" applyFont="1" applyFill="1" applyBorder="1" applyAlignment="1" applyProtection="1">
      <alignment horizontal="center"/>
    </xf>
    <xf numFmtId="166" fontId="18" fillId="2" borderId="0" xfId="2" applyNumberFormat="1" applyFont="1" applyFill="1" applyBorder="1" applyAlignment="1" applyProtection="1">
      <alignment horizontal="center"/>
    </xf>
    <xf numFmtId="166" fontId="19" fillId="2" borderId="5" xfId="2" applyNumberFormat="1" applyFont="1" applyFill="1" applyBorder="1" applyAlignment="1" applyProtection="1">
      <alignment horizontal="center"/>
    </xf>
    <xf numFmtId="166" fontId="19" fillId="2" borderId="0" xfId="2" applyNumberFormat="1" applyFont="1" applyFill="1" applyBorder="1" applyAlignment="1" applyProtection="1">
      <alignment horizontal="center"/>
    </xf>
    <xf numFmtId="166" fontId="6" fillId="2" borderId="6" xfId="2" applyNumberFormat="1" applyFont="1" applyFill="1" applyBorder="1" applyAlignment="1" applyProtection="1">
      <alignment horizontal="center"/>
    </xf>
    <xf numFmtId="166" fontId="6" fillId="2" borderId="3" xfId="2" applyNumberFormat="1" applyFont="1" applyFill="1" applyBorder="1" applyAlignment="1" applyProtection="1">
      <alignment horizontal="center"/>
    </xf>
    <xf numFmtId="167" fontId="6" fillId="2" borderId="0" xfId="2" applyNumberFormat="1" applyFont="1" applyFill="1" applyBorder="1" applyAlignment="1" applyProtection="1">
      <alignment horizontal="center"/>
    </xf>
    <xf numFmtId="1" fontId="6" fillId="2" borderId="5" xfId="2" applyNumberFormat="1" applyFont="1" applyFill="1" applyBorder="1" applyAlignment="1" applyProtection="1">
      <alignment horizontal="center"/>
    </xf>
    <xf numFmtId="167" fontId="6" fillId="2" borderId="5" xfId="2" applyNumberFormat="1" applyFont="1" applyFill="1" applyBorder="1" applyAlignment="1" applyProtection="1">
      <alignment horizontal="center"/>
    </xf>
    <xf numFmtId="3" fontId="6" fillId="0" borderId="0" xfId="2" applyNumberFormat="1" applyFont="1" applyBorder="1"/>
    <xf numFmtId="3" fontId="17" fillId="2" borderId="0" xfId="2" applyNumberFormat="1" applyFont="1" applyFill="1" applyBorder="1" applyAlignment="1" applyProtection="1">
      <alignment horizontal="left"/>
    </xf>
    <xf numFmtId="167" fontId="17" fillId="2" borderId="0" xfId="2" applyNumberFormat="1" applyFont="1" applyFill="1" applyBorder="1" applyAlignment="1" applyProtection="1">
      <alignment horizontal="center"/>
    </xf>
    <xf numFmtId="3" fontId="20" fillId="2" borderId="0" xfId="2" applyNumberFormat="1" applyFont="1" applyFill="1" applyBorder="1" applyAlignment="1" applyProtection="1">
      <alignment horizontal="left"/>
    </xf>
    <xf numFmtId="3" fontId="6" fillId="2" borderId="0" xfId="2" applyNumberFormat="1" applyFont="1" applyFill="1" applyBorder="1"/>
    <xf numFmtId="15" fontId="20" fillId="2" borderId="0" xfId="2" applyNumberFormat="1" applyFont="1" applyFill="1" applyBorder="1" applyProtection="1"/>
    <xf numFmtId="164" fontId="1" fillId="0" borderId="0" xfId="1" applyNumberFormat="1"/>
    <xf numFmtId="166" fontId="6" fillId="2" borderId="0" xfId="2" applyNumberFormat="1" applyFont="1" applyFill="1" applyBorder="1" applyAlignment="1" applyProtection="1">
      <alignment horizontal="center"/>
    </xf>
    <xf numFmtId="168" fontId="6" fillId="0" borderId="0" xfId="2" applyNumberFormat="1" applyFont="1" applyBorder="1"/>
    <xf numFmtId="166" fontId="6" fillId="2" borderId="4" xfId="2" applyNumberFormat="1" applyFont="1" applyFill="1" applyBorder="1" applyAlignment="1" applyProtection="1">
      <alignment horizontal="center"/>
    </xf>
    <xf numFmtId="10" fontId="1" fillId="0" borderId="3" xfId="1" applyNumberFormat="1" applyBorder="1"/>
    <xf numFmtId="0" fontId="1" fillId="0" borderId="2" xfId="1" applyBorder="1" applyAlignment="1">
      <alignment horizontal="right"/>
    </xf>
    <xf numFmtId="0" fontId="18" fillId="0" borderId="0" xfId="2" applyFont="1" applyAlignment="1">
      <alignment horizontal="right"/>
    </xf>
    <xf numFmtId="0" fontId="1" fillId="0" borderId="7" xfId="1" applyBorder="1"/>
    <xf numFmtId="0" fontId="24" fillId="2" borderId="1" xfId="1" applyFont="1" applyFill="1" applyBorder="1" applyAlignment="1">
      <alignment vertical="center"/>
    </xf>
    <xf numFmtId="169" fontId="1" fillId="3" borderId="8" xfId="1" applyNumberFormat="1" applyFill="1" applyBorder="1"/>
    <xf numFmtId="10" fontId="1" fillId="3" borderId="9" xfId="1" applyNumberFormat="1" applyFill="1" applyBorder="1"/>
    <xf numFmtId="0" fontId="1" fillId="0" borderId="0" xfId="1" applyFont="1"/>
    <xf numFmtId="3" fontId="1" fillId="0" borderId="0" xfId="1" applyNumberFormat="1" applyFont="1"/>
    <xf numFmtId="0" fontId="1" fillId="4" borderId="0" xfId="1" applyFill="1"/>
    <xf numFmtId="3" fontId="1" fillId="4" borderId="0" xfId="1" applyNumberFormat="1" applyFill="1"/>
    <xf numFmtId="170" fontId="6" fillId="2" borderId="0" xfId="2" applyNumberFormat="1" applyFont="1" applyFill="1" applyBorder="1" applyAlignment="1" applyProtection="1">
      <alignment horizontal="center"/>
    </xf>
    <xf numFmtId="0" fontId="6" fillId="0" borderId="3" xfId="1" applyFont="1" applyBorder="1" applyAlignment="1">
      <alignment horizontal="left"/>
    </xf>
    <xf numFmtId="0" fontId="1" fillId="0" borderId="0" xfId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1" fillId="0" borderId="3" xfId="1" applyBorder="1" applyAlignment="1">
      <alignment horizontal="left"/>
    </xf>
    <xf numFmtId="0" fontId="6" fillId="0" borderId="2" xfId="1" applyFont="1" applyBorder="1" applyAlignment="1">
      <alignment horizontal="left"/>
    </xf>
    <xf numFmtId="0" fontId="23" fillId="0" borderId="0" xfId="2" applyFont="1" applyAlignment="1">
      <alignment horizontal="center"/>
    </xf>
  </cellXfs>
  <cellStyles count="4">
    <cellStyle name="Comma 2" xfId="3" xr:uid="{00000000-0005-0000-0000-000000000000}"/>
    <cellStyle name="Normal 2" xfId="1" xr:uid="{00000000-0005-0000-0000-000002000000}"/>
    <cellStyle name="Normal 3" xfId="2" xr:uid="{00000000-0005-0000-0000-000003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l-GR" sz="1800" b="1" i="1" u="none" strike="noStrike" baseline="0">
                <a:effectLst/>
              </a:rPr>
              <a:t>Υπολογισμός του Χρόνου αποπληρωμής</a:t>
            </a:r>
            <a:endParaRPr lang="en-GB"/>
          </a:p>
        </c:rich>
      </c:tx>
      <c:layout>
        <c:manualLayout>
          <c:xMode val="edge"/>
          <c:yMode val="edge"/>
          <c:x val="0.26470385264841273"/>
          <c:y val="2.62725847905007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558573928258971"/>
          <c:y val="0.17245029865671069"/>
          <c:w val="0.83389348206474201"/>
          <c:h val="0.70544217458391179"/>
        </c:manualLayout>
      </c:layout>
      <c:scatterChart>
        <c:scatterStyle val="lineMarker"/>
        <c:varyColors val="0"/>
        <c:ser>
          <c:idx val="0"/>
          <c:order val="0"/>
          <c:tx>
            <c:strRef>
              <c:f>Σπορελαιουργείο!$A$28</c:f>
              <c:strCache>
                <c:ptCount val="1"/>
                <c:pt idx="0">
                  <c:v>σωρευτικές ΚΤΡ</c:v>
                </c:pt>
              </c:strCache>
            </c:strRef>
          </c:tx>
          <c:xVal>
            <c:numRef>
              <c:f>Σπορελαιουργείο!$B$20:$L$20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Σπορελαιουργείο!$B$28:$L$28</c:f>
              <c:numCache>
                <c:formatCode>#,##0</c:formatCode>
                <c:ptCount val="11"/>
                <c:pt idx="0">
                  <c:v>-1800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47-44BC-9D21-E7572B670001}"/>
            </c:ext>
          </c:extLst>
        </c:ser>
        <c:ser>
          <c:idx val="1"/>
          <c:order val="1"/>
          <c:tx>
            <c:strRef>
              <c:f>Σπορελαιουργείο!$A$30</c:f>
              <c:strCache>
                <c:ptCount val="1"/>
                <c:pt idx="0">
                  <c:v>σωρευτικές προεξ ΚΤΡ</c:v>
                </c:pt>
              </c:strCache>
            </c:strRef>
          </c:tx>
          <c:xVal>
            <c:numRef>
              <c:f>Σπορελαιουργείο!$B$20:$L$20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Σπορελαιουργείο!$B$30:$L$30</c:f>
              <c:numCache>
                <c:formatCode>#,##0</c:formatCode>
                <c:ptCount val="11"/>
                <c:pt idx="0">
                  <c:v>-1800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47-44BC-9D21-E7572B670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224320"/>
        <c:axId val="151225856"/>
      </c:scatterChart>
      <c:valAx>
        <c:axId val="15122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360000"/>
          <a:lstStyle/>
          <a:p>
            <a:pPr>
              <a:defRPr/>
            </a:pPr>
            <a:endParaRPr lang="en-US"/>
          </a:p>
        </c:txPr>
        <c:crossAx val="151225856"/>
        <c:crosses val="autoZero"/>
        <c:crossBetween val="midCat"/>
        <c:majorUnit val="1"/>
      </c:valAx>
      <c:valAx>
        <c:axId val="151225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5122432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l-GR" sz="1800" b="1" i="1" u="none" strike="noStrike" baseline="0">
                <a:effectLst/>
              </a:rPr>
              <a:t>Υπολογισμός του Χρόνου αποπληρωμής</a:t>
            </a:r>
            <a:endParaRPr lang="en-GB"/>
          </a:p>
        </c:rich>
      </c:tx>
      <c:layout>
        <c:manualLayout>
          <c:xMode val="edge"/>
          <c:yMode val="edge"/>
          <c:x val="0.26470385264841273"/>
          <c:y val="2.62725847905007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558573928258971"/>
          <c:y val="0.17245029865671069"/>
          <c:w val="0.83389348206474201"/>
          <c:h val="0.70544217458391179"/>
        </c:manualLayout>
      </c:layout>
      <c:scatterChart>
        <c:scatterStyle val="lineMarker"/>
        <c:varyColors val="0"/>
        <c:ser>
          <c:idx val="0"/>
          <c:order val="0"/>
          <c:tx>
            <c:strRef>
              <c:f>'Σπορελαιουργείο (με δάνειο)'!$A$31</c:f>
              <c:strCache>
                <c:ptCount val="1"/>
                <c:pt idx="0">
                  <c:v>σωρευτικές ΚΤΡ</c:v>
                </c:pt>
              </c:strCache>
            </c:strRef>
          </c:tx>
          <c:xVal>
            <c:numRef>
              <c:f>'Σπορελαιουργείο (με δάνειο)'!$B$20:$L$20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'Σπορελαιουργείο (με δάνειο)'!$B$31:$L$31</c:f>
              <c:numCache>
                <c:formatCode>#,##0</c:formatCode>
                <c:ptCount val="11"/>
                <c:pt idx="0">
                  <c:v>-900</c:v>
                </c:pt>
                <c:pt idx="1">
                  <c:v>-322.36250000000018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E7-4A7B-A0E8-86E98C426D41}"/>
            </c:ext>
          </c:extLst>
        </c:ser>
        <c:ser>
          <c:idx val="1"/>
          <c:order val="1"/>
          <c:tx>
            <c:strRef>
              <c:f>'Σπορελαιουργείο (με δάνειο)'!$A$33</c:f>
              <c:strCache>
                <c:ptCount val="1"/>
                <c:pt idx="0">
                  <c:v>σωρευτικές προεξ ΚΤΡ</c:v>
                </c:pt>
              </c:strCache>
            </c:strRef>
          </c:tx>
          <c:xVal>
            <c:numRef>
              <c:f>'Σπορελαιουργείο (με δάνειο)'!$B$20:$L$20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'Σπορελαιουργείο (με δάνειο)'!$B$33:$L$33</c:f>
              <c:numCache>
                <c:formatCode>#,##0</c:formatCode>
                <c:ptCount val="11"/>
                <c:pt idx="0">
                  <c:v>-900</c:v>
                </c:pt>
                <c:pt idx="1">
                  <c:v>-365.15046296296316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CE7-4A7B-A0E8-86E98C426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224320"/>
        <c:axId val="151225856"/>
      </c:scatterChart>
      <c:valAx>
        <c:axId val="15122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360000"/>
          <a:lstStyle/>
          <a:p>
            <a:pPr>
              <a:defRPr/>
            </a:pPr>
            <a:endParaRPr lang="en-US"/>
          </a:p>
        </c:txPr>
        <c:crossAx val="151225856"/>
        <c:crosses val="autoZero"/>
        <c:crossBetween val="midCat"/>
        <c:majorUnit val="1"/>
      </c:valAx>
      <c:valAx>
        <c:axId val="151225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5122432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1049655</xdr:colOff>
      <xdr:row>40</xdr:row>
      <xdr:rowOff>87630</xdr:rowOff>
    </xdr:from>
    <xdr:to>
      <xdr:col>4</xdr:col>
      <xdr:colOff>68580</xdr:colOff>
      <xdr:row>44</xdr:row>
      <xdr:rowOff>118109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ontent Placeholder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>
              <a:spLocks noGrp="1"/>
            </xdr:cNvSpPr>
          </xdr:nvSpPr>
          <xdr:spPr>
            <a:xfrm>
              <a:off x="1049655" y="6907530"/>
              <a:ext cx="4343400" cy="67817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txBody>
            <a:bodyPr vert="horz" wrap="square" lIns="91440" tIns="45720" rIns="91440" bIns="45720" rtlCol="0">
              <a:normAutofit/>
            </a:bodyPr>
            <a:lstStyle>
              <a:lvl1pPr marL="228600" indent="-228600" algn="l" defTabSz="914400" rtl="0" eaLnBrk="1" latinLnBrk="0" hangingPunct="1">
                <a:lnSpc>
                  <a:spcPct val="90000"/>
                </a:lnSpc>
                <a:spcBef>
                  <a:spcPts val="1000"/>
                </a:spcBef>
                <a:buFont typeface="Arial" panose="020B0604020202020204" pitchFamily="34" charset="0"/>
                <a:buChar char="•"/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685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4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1143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600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20574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5146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71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29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886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lnSpc>
                  <a:spcPct val="100000"/>
                </a:lnSpc>
                <a:buNone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GB" sz="18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  <m:r>
                      <a:rPr lang="en-US" sz="18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US" sz="1800" i="1">
                                <a:ln w="0"/>
                                <a:solidFill>
                                  <a:schemeClr val="tx1"/>
                                </a:solidFill>
                                <a:effectLst>
                                  <a:outerShdw blurRad="38100" dist="25400" dir="5400000" algn="ctr" rotWithShape="0">
                                    <a:srgbClr val="6E747A">
                                      <a:alpha val="43000"/>
                                    </a:srgbClr>
                                  </a:outerShdw>
                                </a:effectLst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en-US" sz="1800" b="0" i="1">
                                <a:ln w="0"/>
                                <a:solidFill>
                                  <a:schemeClr val="tx1"/>
                                </a:solidFill>
                                <a:effectLst>
                                  <a:outerShdw blurRad="38100" dist="25400" dir="5400000" algn="ctr" rotWithShape="0">
                                    <a:srgbClr val="6E747A">
                                      <a:alpha val="43000"/>
                                    </a:srgbClr>
                                  </a:outerShdw>
                                </a:effectLst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 </m:t>
                    </m:r>
                    <m:groupChr>
                      <m:groupChrPr>
                        <m:chr m:val="⇒"/>
                        <m:pos m:val="top"/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groupChrPr>
                      <m:e>
                        <m:r>
                          <m:rPr>
                            <m:brk m:alnAt="1"/>
                          </m:r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 </m:t>
                        </m:r>
                      </m:e>
                    </m:groupCh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+</m:t>
                    </m:r>
                    <m:f>
                      <m:fPr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sSub>
                                  <m:sSubPr>
                                    <m:ctrlP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  <m:t>𝑦</m:t>
                                    </m:r>
                                  </m:e>
                                  <m:sub>
                                    <m: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sub>
                                </m:s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</m:oMath>
                </m:oMathPara>
              </a14:m>
              <a:endParaRPr lang="en-GB" sz="1800"/>
            </a:p>
          </xdr:txBody>
        </xdr:sp>
      </mc:Choice>
      <mc:Fallback xmlns="">
        <xdr:sp macro="" textlink="">
          <xdr:nvSpPr>
            <xdr:cNvPr id="3" name="Content Placeholder 2">
              <a:extLst>
                <a:ext uri="{FF2B5EF4-FFF2-40B4-BE49-F238E27FC236}">
                  <a16:creationId xmlns:a16="http://schemas.microsoft.com/office/drawing/2014/main" id="{E75E33FB-4123-45F5-B1E4-56C2381716B7}"/>
                </a:ext>
              </a:extLst>
            </xdr:cNvPr>
            <xdr:cNvSpPr>
              <a:spLocks noGrp="1"/>
            </xdr:cNvSpPr>
          </xdr:nvSpPr>
          <xdr:spPr>
            <a:xfrm>
              <a:off x="1049655" y="6907530"/>
              <a:ext cx="4343400" cy="67817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txBody>
            <a:bodyPr vert="horz" wrap="square" lIns="91440" tIns="45720" rIns="91440" bIns="45720" rtlCol="0">
              <a:normAutofit/>
            </a:bodyPr>
            <a:lstStyle>
              <a:lvl1pPr marL="228600" indent="-228600" algn="l" defTabSz="914400" rtl="0" eaLnBrk="1" latinLnBrk="0" hangingPunct="1">
                <a:lnSpc>
                  <a:spcPct val="90000"/>
                </a:lnSpc>
                <a:spcBef>
                  <a:spcPts val="1000"/>
                </a:spcBef>
                <a:buFont typeface="Arial" panose="020B0604020202020204" pitchFamily="34" charset="0"/>
                <a:buChar char="•"/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685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4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1143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600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20574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5146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71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29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886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lnSpc>
                  <a:spcPct val="100000"/>
                </a:lnSpc>
                <a:buNone/>
              </a:pPr>
              <a:r>
                <a:rPr lang="en-GB" sz="1800" i="0">
                  <a:latin typeface="Cambria Math" panose="02040503050406030204" pitchFamily="18" charset="0"/>
                </a:rPr>
                <a:t>|</a:t>
              </a:r>
              <a:r>
                <a:rPr lang="en-US" sz="1800" b="0" i="0">
                  <a:latin typeface="Cambria Math" panose="02040503050406030204" pitchFamily="18" charset="0"/>
                </a:rPr>
                <a:t>𝑦−𝑦_1 |</a:t>
              </a:r>
              <a:r>
                <a:rPr lang="en-GB" sz="1800" b="0" i="0">
                  <a:latin typeface="Cambria Math" panose="02040503050406030204" pitchFamily="18" charset="0"/>
                </a:rPr>
                <a:t>/|</a:t>
              </a:r>
              <a:r>
                <a:rPr lang="en-US" sz="1800" b="0" i="0">
                  <a:latin typeface="Cambria Math" panose="02040503050406030204" pitchFamily="18" charset="0"/>
                </a:rPr>
                <a:t>𝑥−𝑥_1 | =</a:t>
              </a:r>
              <a:r>
                <a:rPr lang="en-US" sz="18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|𝑦_2−𝑦_1 |/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|𝑥_2−𝑥_1 |   ⇒┬   𝑥=𝑥_1+</a:t>
              </a:r>
              <a:r>
                <a:rPr lang="en-US" sz="18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|𝑦_1 |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/</a:t>
              </a:r>
              <a:r>
                <a:rPr lang="en-GB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|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〖</a:t>
              </a:r>
              <a:r>
                <a:rPr lang="en-US" sz="1800" b="0" i="0">
                  <a:latin typeface="Cambria Math" panose="02040503050406030204" pitchFamily="18" charset="0"/>
                </a:rPr>
                <a:t>𝑦_2−𝑦〗_1 | </a:t>
              </a:r>
              <a:endParaRPr lang="en-GB" sz="1800"/>
            </a:p>
          </xdr:txBody>
        </xdr:sp>
      </mc:Fallback>
    </mc:AlternateContent>
    <xdr:clientData/>
  </xdr:twoCellAnchor>
  <xdr:twoCellAnchor>
    <xdr:from>
      <xdr:col>4</xdr:col>
      <xdr:colOff>103958</xdr:colOff>
      <xdr:row>40</xdr:row>
      <xdr:rowOff>34290</xdr:rowOff>
    </xdr:from>
    <xdr:to>
      <xdr:col>17</xdr:col>
      <xdr:colOff>464820</xdr:colOff>
      <xdr:row>64</xdr:row>
      <xdr:rowOff>3809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35</xdr:row>
          <xdr:rowOff>7620</xdr:rowOff>
        </xdr:from>
        <xdr:to>
          <xdr:col>17</xdr:col>
          <xdr:colOff>114300</xdr:colOff>
          <xdr:row>39</xdr:row>
          <xdr:rowOff>121920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12</xdr:col>
      <xdr:colOff>123825</xdr:colOff>
      <xdr:row>28</xdr:row>
      <xdr:rowOff>19050</xdr:rowOff>
    </xdr:from>
    <xdr:ext cx="1813560" cy="3429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10363200" y="4838700"/>
              <a:ext cx="1813560" cy="3429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 panose="02040503050406030204" pitchFamily="18" charset="0"/>
                      </a:rPr>
                      <m:t>𝑃𝑉</m:t>
                    </m:r>
                    <m:r>
                      <a:rPr lang="en-US" sz="1600" b="0" i="1">
                        <a:latin typeface="Cambria Math" panose="02040503050406030204" pitchFamily="18" charset="0"/>
                      </a:rPr>
                      <m:t>=</m:t>
                    </m:r>
                    <m:sSup>
                      <m:sSupPr>
                        <m:ctrlPr>
                          <a:rPr lang="en-US" sz="16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𝐹𝑉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(1+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𝑡</m:t>
                        </m:r>
                      </m:sup>
                    </m:sSup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92E2F1D5-B55C-424D-AB7D-9EE6A700921B}"/>
                </a:ext>
              </a:extLst>
            </xdr:cNvPr>
            <xdr:cNvSpPr txBox="1"/>
          </xdr:nvSpPr>
          <xdr:spPr>
            <a:xfrm>
              <a:off x="10363200" y="4838700"/>
              <a:ext cx="1813560" cy="3429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US" sz="1600" b="0" i="0">
                  <a:latin typeface="Cambria Math" panose="02040503050406030204" pitchFamily="18" charset="0"/>
                </a:rPr>
                <a:t>𝑃𝑉=〖𝐹𝑉</a:t>
              </a:r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en-US" sz="1600" b="0" i="0">
                  <a:latin typeface="Cambria Math" panose="02040503050406030204" pitchFamily="18" charset="0"/>
                </a:rPr>
                <a:t>(1+𝑖)〗^(−𝑡)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1068705</xdr:colOff>
      <xdr:row>43</xdr:row>
      <xdr:rowOff>87630</xdr:rowOff>
    </xdr:from>
    <xdr:to>
      <xdr:col>4</xdr:col>
      <xdr:colOff>87630</xdr:colOff>
      <xdr:row>47</xdr:row>
      <xdr:rowOff>118109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ontent Placeholder 2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>
              <a:spLocks noGrp="1"/>
            </xdr:cNvSpPr>
          </xdr:nvSpPr>
          <xdr:spPr>
            <a:xfrm>
              <a:off x="1068705" y="7231380"/>
              <a:ext cx="4343400" cy="67817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txBody>
            <a:bodyPr vert="horz" wrap="square" lIns="91440" tIns="45720" rIns="91440" bIns="45720" rtlCol="0">
              <a:normAutofit/>
            </a:bodyPr>
            <a:lstStyle>
              <a:lvl1pPr marL="228600" indent="-228600" algn="l" defTabSz="914400" rtl="0" eaLnBrk="1" latinLnBrk="0" hangingPunct="1">
                <a:lnSpc>
                  <a:spcPct val="90000"/>
                </a:lnSpc>
                <a:spcBef>
                  <a:spcPts val="1000"/>
                </a:spcBef>
                <a:buFont typeface="Arial" panose="020B0604020202020204" pitchFamily="34" charset="0"/>
                <a:buChar char="•"/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685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4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1143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600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20574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5146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71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29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886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lnSpc>
                  <a:spcPct val="100000"/>
                </a:lnSpc>
                <a:buNone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GB" sz="18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  <m:r>
                              <a:rPr lang="en-US" sz="1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  <m:r>
                      <a:rPr lang="en-US" sz="18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US" sz="1800" i="1">
                                <a:ln w="0"/>
                                <a:solidFill>
                                  <a:schemeClr val="tx1"/>
                                </a:solidFill>
                                <a:effectLst>
                                  <a:outerShdw blurRad="38100" dist="25400" dir="5400000" algn="ctr" rotWithShape="0">
                                    <a:srgbClr val="6E747A">
                                      <a:alpha val="43000"/>
                                    </a:srgbClr>
                                  </a:outerShdw>
                                </a:effectLst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en-US" sz="1800" b="0" i="1">
                                <a:ln w="0"/>
                                <a:solidFill>
                                  <a:schemeClr val="tx1"/>
                                </a:solidFill>
                                <a:effectLst>
                                  <a:outerShdw blurRad="38100" dist="25400" dir="5400000" algn="ctr" rotWithShape="0">
                                    <a:srgbClr val="6E747A">
                                      <a:alpha val="43000"/>
                                    </a:srgbClr>
                                  </a:outerShdw>
                                </a:effectLst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en-US" sz="1800" b="0" i="1">
                                    <a:ln w="0"/>
                                    <a:solidFill>
                                      <a:schemeClr val="tx1"/>
                                    </a:solidFill>
                                    <a:effectLst>
                                      <a:outerShdw blurRad="38100" dist="25400" dir="5400000" algn="ctr" rotWithShape="0">
                                        <a:srgbClr val="6E747A">
                                          <a:alpha val="43000"/>
                                        </a:srgbClr>
                                      </a:outerShdw>
                                    </a:effectLst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 </m:t>
                    </m:r>
                    <m:groupChr>
                      <m:groupChrPr>
                        <m:chr m:val="⇒"/>
                        <m:pos m:val="top"/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groupChrPr>
                      <m:e>
                        <m:r>
                          <m:rPr>
                            <m:brk m:alnAt="1"/>
                          </m:r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 </m:t>
                        </m:r>
                      </m:e>
                    </m:groupCh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n w="0"/>
                        <a:solidFill>
                          <a:schemeClr val="tx1"/>
                        </a:solidFill>
                        <a:effectLst>
                          <a:outerShdw blurRad="38100" dist="25400" dir="5400000" algn="ctr" rotWithShape="0">
                            <a:srgbClr val="6E747A">
                              <a:alpha val="43000"/>
                            </a:srgbClr>
                          </a:outerShdw>
                        </a:effectLst>
                        <a:latin typeface="Cambria Math" panose="02040503050406030204" pitchFamily="18" charset="0"/>
                      </a:rPr>
                      <m:t>+</m:t>
                    </m:r>
                    <m:f>
                      <m:fPr>
                        <m:ctrlPr>
                          <a:rPr lang="en-US" sz="1800" b="0" i="1">
                            <a:ln w="0"/>
                            <a:solidFill>
                              <a:schemeClr val="tx1"/>
                            </a:solidFill>
                            <a:effectLst>
                              <a:outerShdw blurRad="38100" dist="25400" dir="5400000" algn="ctr" rotWithShape="0">
                                <a:srgbClr val="6E747A">
                                  <a:alpha val="43000"/>
                                </a:srgbClr>
                              </a:outerShdw>
                            </a:effectLst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begChr m:val="|"/>
                            <m:endChr m:val="|"/>
                            <m:ctrlPr>
                              <a:rPr lang="en-US" sz="1800" b="0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num>
                      <m:den>
                        <m:d>
                          <m:dPr>
                            <m:begChr m:val="|"/>
                            <m:endChr m:val="|"/>
                            <m:ctrlPr>
                              <a:rPr lang="en-GB" sz="180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sSub>
                                  <m:sSubPr>
                                    <m:ctrlP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  <m:t>𝑦</m:t>
                                    </m:r>
                                  </m:e>
                                  <m:sub>
                                    <m:r>
                                      <a:rPr lang="en-US" sz="18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sub>
                                </m:s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en-US" sz="18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d>
                      </m:den>
                    </m:f>
                  </m:oMath>
                </m:oMathPara>
              </a14:m>
              <a:endParaRPr lang="en-GB" sz="1800"/>
            </a:p>
          </xdr:txBody>
        </xdr:sp>
      </mc:Choice>
      <mc:Fallback xmlns="">
        <xdr:sp macro="" textlink="">
          <xdr:nvSpPr>
            <xdr:cNvPr id="2" name="Content Placeholder 2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>
              <a:spLocks noGrp="1"/>
            </xdr:cNvSpPr>
          </xdr:nvSpPr>
          <xdr:spPr>
            <a:xfrm>
              <a:off x="1068705" y="7231380"/>
              <a:ext cx="4343400" cy="67817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txBody>
            <a:bodyPr vert="horz" wrap="square" lIns="91440" tIns="45720" rIns="91440" bIns="45720" rtlCol="0">
              <a:normAutofit/>
            </a:bodyPr>
            <a:lstStyle>
              <a:lvl1pPr marL="228600" indent="-228600" algn="l" defTabSz="914400" rtl="0" eaLnBrk="1" latinLnBrk="0" hangingPunct="1">
                <a:lnSpc>
                  <a:spcPct val="90000"/>
                </a:lnSpc>
                <a:spcBef>
                  <a:spcPts val="1000"/>
                </a:spcBef>
                <a:buFont typeface="Arial" panose="020B0604020202020204" pitchFamily="34" charset="0"/>
                <a:buChar char="•"/>
                <a:defRPr sz="2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685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4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1143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600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20574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5146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718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290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886200" indent="-228600" algn="l" defTabSz="914400" rtl="0" eaLnBrk="1" latinLnBrk="0" hangingPunct="1">
                <a:lnSpc>
                  <a:spcPct val="90000"/>
                </a:lnSpc>
                <a:spcBef>
                  <a:spcPts val="500"/>
                </a:spcBef>
                <a:buFont typeface="Arial" panose="020B0604020202020204" pitchFamily="34" charset="0"/>
                <a:buChar char="•"/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lnSpc>
                  <a:spcPct val="100000"/>
                </a:lnSpc>
                <a:buNone/>
              </a:pPr>
              <a:r>
                <a:rPr lang="en-GB" sz="1800" i="0">
                  <a:latin typeface="Cambria Math" panose="02040503050406030204" pitchFamily="18" charset="0"/>
                </a:rPr>
                <a:t>|</a:t>
              </a:r>
              <a:r>
                <a:rPr lang="en-US" sz="1800" b="0" i="0">
                  <a:latin typeface="Cambria Math" panose="02040503050406030204" pitchFamily="18" charset="0"/>
                </a:rPr>
                <a:t>𝑦−𝑦_1 |</a:t>
              </a:r>
              <a:r>
                <a:rPr lang="en-GB" sz="1800" b="0" i="0">
                  <a:latin typeface="Cambria Math" panose="02040503050406030204" pitchFamily="18" charset="0"/>
                </a:rPr>
                <a:t>/|</a:t>
              </a:r>
              <a:r>
                <a:rPr lang="en-US" sz="1800" b="0" i="0">
                  <a:latin typeface="Cambria Math" panose="02040503050406030204" pitchFamily="18" charset="0"/>
                </a:rPr>
                <a:t>𝑥−𝑥_1 | =</a:t>
              </a:r>
              <a:r>
                <a:rPr lang="en-US" sz="18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|𝑦_2−𝑦_1 |/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|𝑥_2−𝑥_1 |   ⇒┬   𝑥=𝑥_1+</a:t>
              </a:r>
              <a:r>
                <a:rPr lang="en-US" sz="18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|𝑦_1 |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/</a:t>
              </a:r>
              <a:r>
                <a:rPr lang="en-GB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|</a:t>
              </a:r>
              <a:r>
                <a:rPr lang="en-US" sz="1800" b="0" i="0">
                  <a:ln w="0"/>
                  <a:solidFill>
                    <a:schemeClr val="tx1"/>
                  </a:solidFill>
                  <a:effectLst>
                    <a:outerShdw blurRad="38100" dist="25400" dir="5400000" algn="ctr" rotWithShape="0">
                      <a:srgbClr val="6E747A">
                        <a:alpha val="43000"/>
                      </a:srgbClr>
                    </a:outerShdw>
                  </a:effectLst>
                  <a:latin typeface="Cambria Math" panose="02040503050406030204" pitchFamily="18" charset="0"/>
                </a:rPr>
                <a:t>〖</a:t>
              </a:r>
              <a:r>
                <a:rPr lang="en-US" sz="1800" b="0" i="0">
                  <a:latin typeface="Cambria Math" panose="02040503050406030204" pitchFamily="18" charset="0"/>
                </a:rPr>
                <a:t>𝑦_2−𝑦〗_1 | </a:t>
              </a:r>
              <a:endParaRPr lang="en-GB" sz="1800"/>
            </a:p>
          </xdr:txBody>
        </xdr:sp>
      </mc:Fallback>
    </mc:AlternateContent>
    <xdr:clientData/>
  </xdr:twoCellAnchor>
  <xdr:twoCellAnchor>
    <xdr:from>
      <xdr:col>4</xdr:col>
      <xdr:colOff>103958</xdr:colOff>
      <xdr:row>43</xdr:row>
      <xdr:rowOff>34290</xdr:rowOff>
    </xdr:from>
    <xdr:to>
      <xdr:col>17</xdr:col>
      <xdr:colOff>464820</xdr:colOff>
      <xdr:row>67</xdr:row>
      <xdr:rowOff>3809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38</xdr:row>
          <xdr:rowOff>7620</xdr:rowOff>
        </xdr:from>
        <xdr:to>
          <xdr:col>17</xdr:col>
          <xdr:colOff>114300</xdr:colOff>
          <xdr:row>42</xdr:row>
          <xdr:rowOff>121920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12</xdr:col>
      <xdr:colOff>247650</xdr:colOff>
      <xdr:row>31</xdr:row>
      <xdr:rowOff>9525</xdr:rowOff>
    </xdr:from>
    <xdr:ext cx="1813560" cy="3429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10487025" y="5314950"/>
              <a:ext cx="1813560" cy="3429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 panose="02040503050406030204" pitchFamily="18" charset="0"/>
                      </a:rPr>
                      <m:t>𝑃𝑉</m:t>
                    </m:r>
                    <m:r>
                      <a:rPr lang="en-US" sz="1600" b="0" i="1">
                        <a:latin typeface="Cambria Math" panose="02040503050406030204" pitchFamily="18" charset="0"/>
                      </a:rPr>
                      <m:t>=</m:t>
                    </m:r>
                    <m:sSup>
                      <m:sSupPr>
                        <m:ctrlPr>
                          <a:rPr lang="en-US" sz="16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𝐹𝑉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(1+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𝑡</m:t>
                        </m:r>
                      </m:sup>
                    </m:sSup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700810E-A266-4CEF-A694-DC07D18EF005}"/>
                </a:ext>
              </a:extLst>
            </xdr:cNvPr>
            <xdr:cNvSpPr txBox="1"/>
          </xdr:nvSpPr>
          <xdr:spPr>
            <a:xfrm>
              <a:off x="10487025" y="5314950"/>
              <a:ext cx="1813560" cy="3429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US" sz="1600" b="0" i="0">
                  <a:latin typeface="Cambria Math" panose="02040503050406030204" pitchFamily="18" charset="0"/>
                </a:rPr>
                <a:t>𝑃𝑉=〖𝐹𝑉</a:t>
              </a:r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en-US" sz="1600" b="0" i="0">
                  <a:latin typeface="Cambria Math" panose="02040503050406030204" pitchFamily="18" charset="0"/>
                </a:rPr>
                <a:t>(1+𝑖)〗^(−𝑡)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</xdr:colOff>
      <xdr:row>2</xdr:row>
      <xdr:rowOff>66675</xdr:rowOff>
    </xdr:from>
    <xdr:ext cx="1813560" cy="5486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7639050" y="4371975"/>
              <a:ext cx="1813560" cy="5486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 panose="02040503050406030204" pitchFamily="18" charset="0"/>
                      </a:rPr>
                      <m:t>𝑅</m:t>
                    </m:r>
                    <m:r>
                      <a:rPr lang="en-US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×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num>
                      <m:den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1−</m:t>
                        </m:r>
                        <m:sSup>
                          <m:sSup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(1+</m:t>
                            </m:r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xmlns="" xmlns:a14="http://schemas.microsoft.com/office/drawing/2010/main" id="{E4F1DD12-650B-498F-A9AC-0782C4B53D03}"/>
                </a:ext>
              </a:extLst>
            </xdr:cNvPr>
            <xdr:cNvSpPr txBox="1"/>
          </xdr:nvSpPr>
          <xdr:spPr>
            <a:xfrm>
              <a:off x="7639050" y="4371975"/>
              <a:ext cx="1813560" cy="54864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600" b="0" i="0">
                  <a:latin typeface="Cambria Math" panose="02040503050406030204" pitchFamily="18" charset="0"/>
                </a:rPr>
                <a:t>𝑅=(𝐴_𝑛</a:t>
              </a:r>
              <a:r>
                <a:rPr lang="en-US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×𝑖)/(</a:t>
              </a:r>
              <a:r>
                <a:rPr lang="en-US" sz="1600" b="0" i="0">
                  <a:latin typeface="Cambria Math" panose="02040503050406030204" pitchFamily="18" charset="0"/>
                </a:rPr>
                <a:t>1−〖(1+𝑖)〗^(−𝑛) )</a:t>
              </a:r>
              <a:endParaRPr lang="en-US" sz="1600"/>
            </a:p>
          </xdr:txBody>
        </xdr:sp>
      </mc:Fallback>
    </mc:AlternateContent>
    <xdr:clientData/>
  </xdr:oneCellAnchor>
  <xdr:twoCellAnchor editAs="oneCell">
    <xdr:from>
      <xdr:col>6</xdr:col>
      <xdr:colOff>219075</xdr:colOff>
      <xdr:row>6</xdr:row>
      <xdr:rowOff>47625</xdr:rowOff>
    </xdr:from>
    <xdr:to>
      <xdr:col>10</xdr:col>
      <xdr:colOff>1003935</xdr:colOff>
      <xdr:row>20</xdr:row>
      <xdr:rowOff>129925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0285"/>
        <a:stretch/>
      </xdr:blipFill>
      <xdr:spPr>
        <a:xfrm>
          <a:off x="6715125" y="4057650"/>
          <a:ext cx="4890135" cy="234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Normal="100" workbookViewId="0">
      <selection activeCell="B31" sqref="B31"/>
    </sheetView>
  </sheetViews>
  <sheetFormatPr defaultColWidth="9.109375" defaultRowHeight="13.2" x14ac:dyDescent="0.25"/>
  <cols>
    <col min="1" max="1" width="47.6640625" style="2" customWidth="1"/>
    <col min="2" max="4" width="10.6640625" style="2" bestFit="1" customWidth="1"/>
    <col min="5" max="6" width="9.109375" style="2"/>
    <col min="7" max="7" width="9.6640625" style="2" bestFit="1" customWidth="1"/>
    <col min="8" max="14" width="9.109375" style="2"/>
    <col min="15" max="15" width="9.6640625" style="2" bestFit="1" customWidth="1"/>
    <col min="16" max="16384" width="9.109375" style="2"/>
  </cols>
  <sheetData>
    <row r="1" spans="1:10" ht="22.5" customHeight="1" x14ac:dyDescent="0.25">
      <c r="A1" s="1" t="s">
        <v>53</v>
      </c>
    </row>
    <row r="3" spans="1:10" x14ac:dyDescent="0.25">
      <c r="A3" s="3" t="s">
        <v>55</v>
      </c>
    </row>
    <row r="5" spans="1:10" x14ac:dyDescent="0.25">
      <c r="A5" s="4" t="s">
        <v>0</v>
      </c>
      <c r="B5" s="4"/>
      <c r="C5" s="4"/>
    </row>
    <row r="6" spans="1:10" x14ac:dyDescent="0.25">
      <c r="A6" s="5" t="s">
        <v>65</v>
      </c>
      <c r="B6" s="62" t="s">
        <v>64</v>
      </c>
      <c r="C6" s="5"/>
      <c r="E6" s="75" t="s">
        <v>1</v>
      </c>
      <c r="F6" s="75"/>
      <c r="G6" s="75"/>
      <c r="H6" s="75"/>
      <c r="I6" s="6"/>
      <c r="J6" s="6"/>
    </row>
    <row r="7" spans="1:10" x14ac:dyDescent="0.25">
      <c r="A7" s="7" t="s">
        <v>2</v>
      </c>
      <c r="B7" s="8">
        <v>2019</v>
      </c>
      <c r="C7" s="7"/>
      <c r="E7" s="74" t="s">
        <v>10</v>
      </c>
      <c r="F7" s="74"/>
      <c r="G7" s="74"/>
      <c r="H7" s="74"/>
      <c r="I7" s="9">
        <f>B14*0.09</f>
        <v>2025</v>
      </c>
      <c r="J7" s="5" t="s">
        <v>3</v>
      </c>
    </row>
    <row r="8" spans="1:10" x14ac:dyDescent="0.25">
      <c r="A8" s="7" t="s">
        <v>7</v>
      </c>
      <c r="B8" s="7">
        <v>10</v>
      </c>
      <c r="C8" s="20" t="s">
        <v>4</v>
      </c>
      <c r="E8" s="76" t="s">
        <v>11</v>
      </c>
      <c r="F8" s="76"/>
      <c r="G8" s="76"/>
      <c r="H8" s="76"/>
      <c r="I8" s="10">
        <v>0.32</v>
      </c>
      <c r="J8" s="10" t="s">
        <v>5</v>
      </c>
    </row>
    <row r="9" spans="1:10" x14ac:dyDescent="0.25">
      <c r="A9" s="7" t="s">
        <v>8</v>
      </c>
      <c r="B9" s="11">
        <v>0.35</v>
      </c>
      <c r="C9" s="7"/>
    </row>
    <row r="10" spans="1:10" x14ac:dyDescent="0.25">
      <c r="A10" s="7" t="s">
        <v>9</v>
      </c>
      <c r="B10" s="11">
        <v>0.08</v>
      </c>
      <c r="C10" s="7"/>
    </row>
    <row r="11" spans="1:10" x14ac:dyDescent="0.25">
      <c r="A11" s="10" t="s">
        <v>13</v>
      </c>
      <c r="B11" s="61">
        <v>0.05</v>
      </c>
      <c r="C11" s="10"/>
    </row>
    <row r="12" spans="1:10" x14ac:dyDescent="0.25">
      <c r="B12" s="12"/>
    </row>
    <row r="13" spans="1:10" x14ac:dyDescent="0.25">
      <c r="A13" s="4" t="s">
        <v>39</v>
      </c>
      <c r="B13" s="6"/>
      <c r="C13" s="6"/>
      <c r="E13" s="75" t="s">
        <v>6</v>
      </c>
      <c r="F13" s="75"/>
      <c r="G13" s="75"/>
      <c r="H13" s="75"/>
      <c r="I13" s="6"/>
      <c r="J13" s="6"/>
    </row>
    <row r="14" spans="1:10" x14ac:dyDescent="0.25">
      <c r="A14" s="5" t="s">
        <v>40</v>
      </c>
      <c r="B14" s="9">
        <v>22500</v>
      </c>
      <c r="C14" s="5" t="s">
        <v>3</v>
      </c>
      <c r="E14" s="77" t="s">
        <v>12</v>
      </c>
      <c r="F14" s="77"/>
      <c r="G14" s="77"/>
      <c r="H14" s="77"/>
      <c r="I14" s="9">
        <f>B14*0.85</f>
        <v>19125</v>
      </c>
      <c r="J14" s="5" t="s">
        <v>3</v>
      </c>
    </row>
    <row r="15" spans="1:10" x14ac:dyDescent="0.25">
      <c r="A15" s="10" t="s">
        <v>11</v>
      </c>
      <c r="B15" s="10">
        <v>0.11</v>
      </c>
      <c r="C15" s="10" t="s">
        <v>5</v>
      </c>
      <c r="E15" s="73" t="s">
        <v>11</v>
      </c>
      <c r="F15" s="73"/>
      <c r="G15" s="73"/>
      <c r="H15" s="73"/>
      <c r="I15" s="10">
        <v>0.15</v>
      </c>
      <c r="J15" s="10" t="s">
        <v>5</v>
      </c>
    </row>
    <row r="19" spans="1:12" x14ac:dyDescent="0.25">
      <c r="A19" s="13" t="s">
        <v>63</v>
      </c>
    </row>
    <row r="20" spans="1:12" x14ac:dyDescent="0.25">
      <c r="A20" s="14" t="s">
        <v>41</v>
      </c>
      <c r="B20" s="15">
        <v>0</v>
      </c>
      <c r="C20" s="15">
        <v>1</v>
      </c>
      <c r="D20" s="15">
        <v>2</v>
      </c>
      <c r="E20" s="15">
        <v>3</v>
      </c>
      <c r="F20" s="15">
        <v>4</v>
      </c>
      <c r="G20" s="15">
        <v>5</v>
      </c>
      <c r="H20" s="15">
        <v>6</v>
      </c>
      <c r="I20" s="15">
        <v>7</v>
      </c>
      <c r="J20" s="15">
        <v>8</v>
      </c>
      <c r="K20" s="15">
        <v>9</v>
      </c>
      <c r="L20" s="15">
        <v>10</v>
      </c>
    </row>
    <row r="21" spans="1:12" x14ac:dyDescent="0.25">
      <c r="A21" s="1" t="s">
        <v>42</v>
      </c>
      <c r="B21" s="16">
        <v>0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5">
      <c r="A22" s="68" t="s">
        <v>47</v>
      </c>
      <c r="B22" s="69">
        <v>1800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</row>
    <row r="23" spans="1:12" x14ac:dyDescent="0.25">
      <c r="A23" s="2" t="s">
        <v>43</v>
      </c>
      <c r="B23" s="17">
        <v>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A24" s="2" t="s">
        <v>44</v>
      </c>
      <c r="B24" s="17">
        <v>0</v>
      </c>
      <c r="C24" s="17">
        <v>250</v>
      </c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5">
      <c r="A25" s="2" t="s">
        <v>54</v>
      </c>
      <c r="B25" s="17">
        <v>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x14ac:dyDescent="0.25">
      <c r="A26" s="1" t="s">
        <v>46</v>
      </c>
      <c r="B26" s="16">
        <f>B22+B23+B24+B25</f>
        <v>1800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25">
      <c r="A27" s="18" t="s">
        <v>48</v>
      </c>
      <c r="B27" s="19">
        <f>B21-B26</f>
        <v>-1800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x14ac:dyDescent="0.25">
      <c r="A28" s="20" t="s">
        <v>51</v>
      </c>
      <c r="B28" s="21">
        <f>B27</f>
        <v>-1800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x14ac:dyDescent="0.25">
      <c r="A29" s="20" t="s">
        <v>49</v>
      </c>
      <c r="B29" s="21">
        <f>B27*(1+$B$10)^-B20</f>
        <v>-1800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x14ac:dyDescent="0.25">
      <c r="A30" s="22" t="s">
        <v>50</v>
      </c>
      <c r="B30" s="23">
        <f>B29</f>
        <v>-1800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3" spans="1:15" ht="17.25" customHeight="1" x14ac:dyDescent="0.25">
      <c r="A33" s="65" t="s">
        <v>59</v>
      </c>
      <c r="B33" s="6"/>
    </row>
    <row r="34" spans="1:15" x14ac:dyDescent="0.25">
      <c r="A34" s="5" t="s">
        <v>60</v>
      </c>
      <c r="B34" s="66"/>
      <c r="C34" s="24" t="s">
        <v>52</v>
      </c>
      <c r="D34" s="2" t="s">
        <v>52</v>
      </c>
      <c r="G34" s="25"/>
    </row>
    <row r="35" spans="1:15" x14ac:dyDescent="0.25">
      <c r="A35" s="2" t="s">
        <v>61</v>
      </c>
      <c r="B35" s="66"/>
      <c r="C35" s="20" t="s">
        <v>52</v>
      </c>
      <c r="D35" s="7"/>
    </row>
    <row r="36" spans="1:15" x14ac:dyDescent="0.25">
      <c r="A36" s="2" t="s">
        <v>62</v>
      </c>
      <c r="B36" s="66"/>
      <c r="C36" s="66"/>
      <c r="D36" s="66"/>
      <c r="O36" s="57"/>
    </row>
    <row r="37" spans="1:15" x14ac:dyDescent="0.25">
      <c r="A37" s="10" t="s">
        <v>58</v>
      </c>
      <c r="B37" s="67"/>
      <c r="C37" s="64"/>
      <c r="D37" s="64"/>
    </row>
  </sheetData>
  <mergeCells count="6">
    <mergeCell ref="E15:H15"/>
    <mergeCell ref="E7:H7"/>
    <mergeCell ref="E6:H6"/>
    <mergeCell ref="E8:H8"/>
    <mergeCell ref="E13:H13"/>
    <mergeCell ref="E14:H14"/>
  </mergeCells>
  <pageMargins left="0.17" right="0.17" top="0.17" bottom="0.17" header="0.5" footer="0.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4100" r:id="rId4">
          <objectPr defaultSize="0" r:id="rId5">
            <anchor moveWithCells="1">
              <from>
                <xdr:col>4</xdr:col>
                <xdr:colOff>144780</xdr:colOff>
                <xdr:row>35</xdr:row>
                <xdr:rowOff>7620</xdr:rowOff>
              </from>
              <to>
                <xdr:col>17</xdr:col>
                <xdr:colOff>114300</xdr:colOff>
                <xdr:row>39</xdr:row>
                <xdr:rowOff>121920</xdr:rowOff>
              </to>
            </anchor>
          </objectPr>
        </oleObject>
      </mc:Choice>
      <mc:Fallback>
        <oleObject progId="Equation.3" shapeId="410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A637-669A-450E-B737-770486AA0F5F}">
  <sheetPr>
    <pageSetUpPr fitToPage="1"/>
  </sheetPr>
  <dimension ref="A1:O40"/>
  <sheetViews>
    <sheetView zoomScaleNormal="100" workbookViewId="0">
      <selection activeCell="C29" sqref="C29"/>
    </sheetView>
  </sheetViews>
  <sheetFormatPr defaultColWidth="9.109375" defaultRowHeight="13.2" x14ac:dyDescent="0.25"/>
  <cols>
    <col min="1" max="1" width="47.6640625" style="2" customWidth="1"/>
    <col min="2" max="4" width="10.6640625" style="2" bestFit="1" customWidth="1"/>
    <col min="5" max="6" width="9.109375" style="2"/>
    <col min="7" max="7" width="9.6640625" style="2" bestFit="1" customWidth="1"/>
    <col min="8" max="14" width="9.109375" style="2"/>
    <col min="15" max="15" width="9.6640625" style="2" bestFit="1" customWidth="1"/>
    <col min="16" max="16384" width="9.109375" style="2"/>
  </cols>
  <sheetData>
    <row r="1" spans="1:10" ht="22.5" customHeight="1" x14ac:dyDescent="0.25">
      <c r="A1" s="1" t="s">
        <v>53</v>
      </c>
    </row>
    <row r="3" spans="1:10" x14ac:dyDescent="0.25">
      <c r="A3" s="3" t="s">
        <v>55</v>
      </c>
    </row>
    <row r="5" spans="1:10" x14ac:dyDescent="0.25">
      <c r="A5" s="4" t="s">
        <v>0</v>
      </c>
      <c r="B5" s="4"/>
      <c r="C5" s="4"/>
    </row>
    <row r="6" spans="1:10" x14ac:dyDescent="0.25">
      <c r="A6" s="5" t="s">
        <v>65</v>
      </c>
      <c r="B6" s="62" t="s">
        <v>64</v>
      </c>
      <c r="C6" s="5"/>
      <c r="E6" s="75" t="s">
        <v>1</v>
      </c>
      <c r="F6" s="75"/>
      <c r="G6" s="75"/>
      <c r="H6" s="75"/>
      <c r="I6" s="6"/>
      <c r="J6" s="6"/>
    </row>
    <row r="7" spans="1:10" x14ac:dyDescent="0.25">
      <c r="A7" s="7" t="s">
        <v>2</v>
      </c>
      <c r="B7" s="8">
        <v>2019</v>
      </c>
      <c r="C7" s="7"/>
      <c r="E7" s="74" t="s">
        <v>10</v>
      </c>
      <c r="F7" s="74"/>
      <c r="G7" s="74"/>
      <c r="H7" s="74"/>
      <c r="I7" s="9">
        <f>B14*0.09</f>
        <v>2025</v>
      </c>
      <c r="J7" s="5" t="s">
        <v>3</v>
      </c>
    </row>
    <row r="8" spans="1:10" x14ac:dyDescent="0.25">
      <c r="A8" s="7" t="s">
        <v>7</v>
      </c>
      <c r="B8" s="7">
        <v>10</v>
      </c>
      <c r="C8" s="20" t="s">
        <v>4</v>
      </c>
      <c r="E8" s="76" t="s">
        <v>11</v>
      </c>
      <c r="F8" s="76"/>
      <c r="G8" s="76"/>
      <c r="H8" s="76"/>
      <c r="I8" s="10">
        <v>0.32</v>
      </c>
      <c r="J8" s="10" t="s">
        <v>5</v>
      </c>
    </row>
    <row r="9" spans="1:10" x14ac:dyDescent="0.25">
      <c r="A9" s="7" t="s">
        <v>8</v>
      </c>
      <c r="B9" s="11">
        <v>0.35</v>
      </c>
      <c r="C9" s="7"/>
    </row>
    <row r="10" spans="1:10" x14ac:dyDescent="0.25">
      <c r="A10" s="7" t="s">
        <v>9</v>
      </c>
      <c r="B10" s="11">
        <v>0.08</v>
      </c>
      <c r="C10" s="7"/>
    </row>
    <row r="11" spans="1:10" x14ac:dyDescent="0.25">
      <c r="A11" s="10" t="s">
        <v>13</v>
      </c>
      <c r="B11" s="61">
        <v>0.05</v>
      </c>
      <c r="C11" s="10"/>
    </row>
    <row r="12" spans="1:10" x14ac:dyDescent="0.25">
      <c r="B12" s="12"/>
    </row>
    <row r="13" spans="1:10" x14ac:dyDescent="0.25">
      <c r="A13" s="4" t="s">
        <v>39</v>
      </c>
      <c r="B13" s="6"/>
      <c r="C13" s="6"/>
      <c r="E13" s="75" t="s">
        <v>6</v>
      </c>
      <c r="F13" s="75"/>
      <c r="G13" s="75"/>
      <c r="H13" s="75"/>
      <c r="I13" s="6"/>
      <c r="J13" s="6"/>
    </row>
    <row r="14" spans="1:10" x14ac:dyDescent="0.25">
      <c r="A14" s="5" t="s">
        <v>40</v>
      </c>
      <c r="B14" s="9">
        <v>22500</v>
      </c>
      <c r="C14" s="5" t="s">
        <v>3</v>
      </c>
      <c r="E14" s="77" t="s">
        <v>12</v>
      </c>
      <c r="F14" s="77"/>
      <c r="G14" s="77"/>
      <c r="H14" s="77"/>
      <c r="I14" s="9">
        <f>B14*0.85</f>
        <v>19125</v>
      </c>
      <c r="J14" s="5" t="s">
        <v>3</v>
      </c>
    </row>
    <row r="15" spans="1:10" x14ac:dyDescent="0.25">
      <c r="A15" s="10" t="s">
        <v>11</v>
      </c>
      <c r="B15" s="10">
        <v>0.11</v>
      </c>
      <c r="C15" s="10" t="s">
        <v>5</v>
      </c>
      <c r="E15" s="73" t="s">
        <v>11</v>
      </c>
      <c r="F15" s="73"/>
      <c r="G15" s="73"/>
      <c r="H15" s="73"/>
      <c r="I15" s="10">
        <v>0.15</v>
      </c>
      <c r="J15" s="10" t="s">
        <v>5</v>
      </c>
    </row>
    <row r="19" spans="1:12" x14ac:dyDescent="0.25">
      <c r="A19" s="13" t="s">
        <v>63</v>
      </c>
    </row>
    <row r="20" spans="1:12" x14ac:dyDescent="0.25">
      <c r="A20" s="14" t="s">
        <v>41</v>
      </c>
      <c r="B20" s="15">
        <v>0</v>
      </c>
      <c r="C20" s="15">
        <v>1</v>
      </c>
      <c r="D20" s="15">
        <v>2</v>
      </c>
      <c r="E20" s="15">
        <v>3</v>
      </c>
      <c r="F20" s="15">
        <v>4</v>
      </c>
      <c r="G20" s="15">
        <v>5</v>
      </c>
      <c r="H20" s="15">
        <v>6</v>
      </c>
      <c r="I20" s="15">
        <v>7</v>
      </c>
      <c r="J20" s="15">
        <v>8</v>
      </c>
      <c r="K20" s="15">
        <v>9</v>
      </c>
      <c r="L20" s="15">
        <v>10</v>
      </c>
    </row>
    <row r="21" spans="1:12" x14ac:dyDescent="0.25">
      <c r="A21" s="70" t="s">
        <v>66</v>
      </c>
      <c r="B21" s="71">
        <v>900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</row>
    <row r="22" spans="1:12" x14ac:dyDescent="0.25">
      <c r="A22" s="1" t="s">
        <v>42</v>
      </c>
      <c r="B22" s="16">
        <f>B21</f>
        <v>900</v>
      </c>
      <c r="C22" s="16">
        <f>$I$7*$I$8+$I$14*$I$15</f>
        <v>3516.75</v>
      </c>
      <c r="D22" s="16">
        <f t="shared" ref="D22:L22" si="0">$I$7*$I$8+$I$14*$I$15</f>
        <v>3516.75</v>
      </c>
      <c r="E22" s="16">
        <f t="shared" si="0"/>
        <v>3516.75</v>
      </c>
      <c r="F22" s="16">
        <f t="shared" si="0"/>
        <v>3516.75</v>
      </c>
      <c r="G22" s="16">
        <f t="shared" si="0"/>
        <v>3516.75</v>
      </c>
      <c r="H22" s="16">
        <f t="shared" si="0"/>
        <v>3516.75</v>
      </c>
      <c r="I22" s="16">
        <f t="shared" si="0"/>
        <v>3516.75</v>
      </c>
      <c r="J22" s="16">
        <f t="shared" si="0"/>
        <v>3516.75</v>
      </c>
      <c r="K22" s="16">
        <f t="shared" si="0"/>
        <v>3516.75</v>
      </c>
      <c r="L22" s="16">
        <f t="shared" si="0"/>
        <v>3516.75</v>
      </c>
    </row>
    <row r="23" spans="1:12" x14ac:dyDescent="0.25">
      <c r="A23" s="68" t="s">
        <v>47</v>
      </c>
      <c r="B23" s="69">
        <v>1800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</row>
    <row r="24" spans="1:12" x14ac:dyDescent="0.25">
      <c r="A24" s="2" t="s">
        <v>43</v>
      </c>
      <c r="B24" s="17">
        <v>0</v>
      </c>
      <c r="C24" s="17">
        <f>$B$14*$B$15</f>
        <v>2475</v>
      </c>
      <c r="D24" s="17">
        <f t="shared" ref="D24:L24" si="1">$B$14*$B$15</f>
        <v>2475</v>
      </c>
      <c r="E24" s="17">
        <f t="shared" si="1"/>
        <v>2475</v>
      </c>
      <c r="F24" s="17">
        <f t="shared" si="1"/>
        <v>2475</v>
      </c>
      <c r="G24" s="17">
        <f t="shared" si="1"/>
        <v>2475</v>
      </c>
      <c r="H24" s="17">
        <f t="shared" si="1"/>
        <v>2475</v>
      </c>
      <c r="I24" s="17">
        <f t="shared" si="1"/>
        <v>2475</v>
      </c>
      <c r="J24" s="17">
        <f t="shared" si="1"/>
        <v>2475</v>
      </c>
      <c r="K24" s="17">
        <f t="shared" si="1"/>
        <v>2475</v>
      </c>
      <c r="L24" s="17">
        <f t="shared" si="1"/>
        <v>2475</v>
      </c>
    </row>
    <row r="25" spans="1:12" x14ac:dyDescent="0.25">
      <c r="A25" s="2" t="s">
        <v>44</v>
      </c>
      <c r="B25" s="17">
        <v>0</v>
      </c>
      <c r="C25" s="17">
        <v>250</v>
      </c>
      <c r="D25" s="17">
        <v>250</v>
      </c>
      <c r="E25" s="17">
        <v>250</v>
      </c>
      <c r="F25" s="17">
        <v>250</v>
      </c>
      <c r="G25" s="17">
        <v>250</v>
      </c>
      <c r="H25" s="17">
        <v>250</v>
      </c>
      <c r="I25" s="17">
        <v>250</v>
      </c>
      <c r="J25" s="17">
        <v>250</v>
      </c>
      <c r="K25" s="17">
        <v>250</v>
      </c>
      <c r="L25" s="17">
        <v>250</v>
      </c>
    </row>
    <row r="26" spans="1:12" x14ac:dyDescent="0.25">
      <c r="A26" s="70" t="s">
        <v>67</v>
      </c>
      <c r="B26" s="71">
        <v>0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</row>
    <row r="27" spans="1:12" x14ac:dyDescent="0.25">
      <c r="A27" s="70" t="s">
        <v>45</v>
      </c>
      <c r="B27" s="71">
        <v>0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</row>
    <row r="28" spans="1:12" x14ac:dyDescent="0.25">
      <c r="A28" s="2" t="s">
        <v>54</v>
      </c>
      <c r="B28" s="17">
        <v>0</v>
      </c>
      <c r="C28" s="17">
        <f>$B$9*(C22-(C24+C25+C27+$B$23/$B$8))</f>
        <v>214.11249999999998</v>
      </c>
      <c r="D28" s="17"/>
      <c r="E28" s="17"/>
      <c r="F28" s="17"/>
      <c r="G28" s="17"/>
      <c r="H28" s="17"/>
      <c r="I28" s="17"/>
      <c r="J28" s="17"/>
      <c r="K28" s="17"/>
      <c r="L28" s="17"/>
    </row>
    <row r="29" spans="1:12" x14ac:dyDescent="0.25">
      <c r="A29" s="1" t="s">
        <v>46</v>
      </c>
      <c r="B29" s="16">
        <f>B23+B24+B25+B26+B28</f>
        <v>1800</v>
      </c>
      <c r="C29" s="16">
        <f>C23+C24+C25+C26+C28</f>
        <v>2939.1125000000002</v>
      </c>
      <c r="D29" s="16"/>
      <c r="E29" s="16"/>
      <c r="F29" s="16"/>
      <c r="G29" s="16"/>
      <c r="H29" s="16"/>
      <c r="I29" s="16"/>
      <c r="J29" s="16"/>
      <c r="K29" s="16"/>
      <c r="L29" s="16"/>
    </row>
    <row r="30" spans="1:12" x14ac:dyDescent="0.25">
      <c r="A30" s="18" t="s">
        <v>48</v>
      </c>
      <c r="B30" s="19">
        <f>B22-B29</f>
        <v>-900</v>
      </c>
      <c r="C30" s="19">
        <f>C22-C29</f>
        <v>577.63749999999982</v>
      </c>
      <c r="D30" s="19"/>
      <c r="E30" s="19"/>
      <c r="F30" s="19"/>
      <c r="G30" s="19"/>
      <c r="H30" s="19"/>
      <c r="I30" s="19"/>
      <c r="J30" s="19"/>
      <c r="K30" s="19"/>
      <c r="L30" s="19"/>
    </row>
    <row r="31" spans="1:12" x14ac:dyDescent="0.25">
      <c r="A31" s="20" t="s">
        <v>51</v>
      </c>
      <c r="B31" s="21">
        <f>B30</f>
        <v>-900</v>
      </c>
      <c r="C31" s="21">
        <f>B31+C30</f>
        <v>-322.36250000000018</v>
      </c>
      <c r="D31" s="21"/>
      <c r="E31" s="21"/>
      <c r="F31" s="21"/>
      <c r="G31" s="21"/>
      <c r="H31" s="21"/>
      <c r="I31" s="21"/>
      <c r="J31" s="21"/>
      <c r="K31" s="21"/>
      <c r="L31" s="21"/>
    </row>
    <row r="32" spans="1:12" x14ac:dyDescent="0.25">
      <c r="A32" s="20" t="s">
        <v>49</v>
      </c>
      <c r="B32" s="21">
        <f>B30*(1+$B$10)^-B20</f>
        <v>-900</v>
      </c>
      <c r="C32" s="21">
        <f>C30*(1+$B$10)^-C20</f>
        <v>534.84953703703684</v>
      </c>
      <c r="D32" s="21"/>
      <c r="E32" s="21"/>
      <c r="F32" s="21"/>
      <c r="G32" s="21"/>
      <c r="H32" s="21"/>
      <c r="I32" s="21"/>
      <c r="J32" s="21"/>
      <c r="K32" s="21"/>
      <c r="L32" s="21"/>
    </row>
    <row r="33" spans="1:15" x14ac:dyDescent="0.25">
      <c r="A33" s="22" t="s">
        <v>50</v>
      </c>
      <c r="B33" s="23">
        <f>B32</f>
        <v>-900</v>
      </c>
      <c r="C33" s="23">
        <f>B33+C32</f>
        <v>-365.15046296296316</v>
      </c>
      <c r="D33" s="23"/>
      <c r="E33" s="23"/>
      <c r="F33" s="23"/>
      <c r="G33" s="23"/>
      <c r="H33" s="23"/>
      <c r="I33" s="23"/>
      <c r="J33" s="23"/>
      <c r="K33" s="23"/>
      <c r="L33" s="23"/>
    </row>
    <row r="36" spans="1:15" ht="17.25" customHeight="1" x14ac:dyDescent="0.25">
      <c r="A36" s="65" t="s">
        <v>59</v>
      </c>
      <c r="B36" s="6"/>
    </row>
    <row r="37" spans="1:15" x14ac:dyDescent="0.25">
      <c r="A37" s="5" t="s">
        <v>60</v>
      </c>
      <c r="B37" s="66"/>
      <c r="C37" s="24"/>
      <c r="G37" s="25"/>
    </row>
    <row r="38" spans="1:15" x14ac:dyDescent="0.25">
      <c r="A38" s="2" t="s">
        <v>61</v>
      </c>
      <c r="B38" s="66"/>
      <c r="C38" s="20"/>
      <c r="D38" s="7"/>
    </row>
    <row r="39" spans="1:15" x14ac:dyDescent="0.25">
      <c r="A39" s="2" t="s">
        <v>62</v>
      </c>
      <c r="B39" s="66"/>
      <c r="C39" s="66"/>
      <c r="D39" s="66"/>
      <c r="O39" s="57"/>
    </row>
    <row r="40" spans="1:15" x14ac:dyDescent="0.25">
      <c r="A40" s="10" t="s">
        <v>58</v>
      </c>
      <c r="B40" s="67"/>
      <c r="C40" s="64"/>
      <c r="D40" s="64"/>
    </row>
  </sheetData>
  <mergeCells count="6">
    <mergeCell ref="E15:H15"/>
    <mergeCell ref="E6:H6"/>
    <mergeCell ref="E7:H7"/>
    <mergeCell ref="E8:H8"/>
    <mergeCell ref="E13:H13"/>
    <mergeCell ref="E14:H14"/>
  </mergeCells>
  <pageMargins left="0.17" right="0.17" top="0.17" bottom="0.17" header="0.5" footer="0.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6145" r:id="rId4">
          <objectPr defaultSize="0" autoPict="0" r:id="rId5">
            <anchor moveWithCells="1">
              <from>
                <xdr:col>4</xdr:col>
                <xdr:colOff>144780</xdr:colOff>
                <xdr:row>38</xdr:row>
                <xdr:rowOff>7620</xdr:rowOff>
              </from>
              <to>
                <xdr:col>17</xdr:col>
                <xdr:colOff>114300</xdr:colOff>
                <xdr:row>42</xdr:row>
                <xdr:rowOff>121920</xdr:rowOff>
              </to>
            </anchor>
          </objectPr>
        </oleObject>
      </mc:Choice>
      <mc:Fallback>
        <oleObject progId="Equation.3" shapeId="61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6"/>
  </sheetPr>
  <dimension ref="A1:J20"/>
  <sheetViews>
    <sheetView workbookViewId="0">
      <selection activeCell="D11" sqref="D11"/>
    </sheetView>
  </sheetViews>
  <sheetFormatPr defaultColWidth="16.109375" defaultRowHeight="13.2" x14ac:dyDescent="0.25"/>
  <cols>
    <col min="1" max="5" width="16.109375" style="32"/>
    <col min="6" max="6" width="16.6640625" style="32" customWidth="1"/>
    <col min="7" max="7" width="15.88671875" style="32" customWidth="1"/>
    <col min="8" max="8" width="14.44140625" style="32" customWidth="1"/>
    <col min="9" max="9" width="15.109375" style="32" customWidth="1"/>
    <col min="10" max="16384" width="16.109375" style="32"/>
  </cols>
  <sheetData>
    <row r="1" spans="1:10" s="51" customFormat="1" x14ac:dyDescent="0.25"/>
    <row r="2" spans="1:10" s="51" customFormat="1" ht="17.399999999999999" x14ac:dyDescent="0.3">
      <c r="A2" s="26" t="s">
        <v>14</v>
      </c>
      <c r="B2" s="27"/>
      <c r="C2" s="28"/>
      <c r="D2" s="29" t="s">
        <v>15</v>
      </c>
      <c r="E2" s="30">
        <f>'Σπορελαιουργείο (με δάνειο)'!B21</f>
        <v>900</v>
      </c>
      <c r="F2" s="31"/>
      <c r="H2" s="78" t="s">
        <v>57</v>
      </c>
      <c r="I2" s="78"/>
    </row>
    <row r="3" spans="1:10" s="51" customFormat="1" x14ac:dyDescent="0.25">
      <c r="A3" s="33" t="s">
        <v>16</v>
      </c>
      <c r="B3" s="34"/>
      <c r="C3" s="35"/>
      <c r="D3" s="29" t="s">
        <v>17</v>
      </c>
      <c r="E3" s="36">
        <f>'Σπορελαιουργείο (με δάνειο)'!B11</f>
        <v>0.05</v>
      </c>
      <c r="F3" s="31"/>
    </row>
    <row r="4" spans="1:10" s="51" customFormat="1" ht="13.8" x14ac:dyDescent="0.25">
      <c r="A4" s="37"/>
      <c r="B4" s="37"/>
      <c r="C4" s="38"/>
      <c r="D4" s="39" t="s">
        <v>18</v>
      </c>
      <c r="E4" s="40">
        <f>'Σπορελαιουργείο (με δάνειο)'!B8</f>
        <v>10</v>
      </c>
      <c r="F4" s="41"/>
      <c r="G4" s="63" t="s">
        <v>56</v>
      </c>
    </row>
    <row r="5" spans="1:10" s="51" customFormat="1" ht="13.8" x14ac:dyDescent="0.25">
      <c r="A5" s="42" t="s">
        <v>19</v>
      </c>
      <c r="B5" s="43" t="s">
        <v>20</v>
      </c>
      <c r="C5" s="43" t="s">
        <v>21</v>
      </c>
      <c r="D5" s="43" t="s">
        <v>22</v>
      </c>
      <c r="E5" s="43" t="s">
        <v>23</v>
      </c>
      <c r="F5" s="43" t="s">
        <v>24</v>
      </c>
    </row>
    <row r="6" spans="1:10" s="51" customFormat="1" x14ac:dyDescent="0.25">
      <c r="A6" s="44" t="s">
        <v>25</v>
      </c>
      <c r="B6" s="45" t="s">
        <v>26</v>
      </c>
      <c r="C6" s="45" t="s">
        <v>27</v>
      </c>
      <c r="D6" s="45" t="s">
        <v>28</v>
      </c>
      <c r="E6" s="45" t="s">
        <v>29</v>
      </c>
      <c r="F6" s="45" t="s">
        <v>30</v>
      </c>
      <c r="I6" s="59"/>
    </row>
    <row r="7" spans="1:10" s="51" customFormat="1" x14ac:dyDescent="0.25">
      <c r="A7" s="46" t="s">
        <v>31</v>
      </c>
      <c r="B7" s="47" t="s">
        <v>32</v>
      </c>
      <c r="C7" s="47" t="s">
        <v>33</v>
      </c>
      <c r="D7" s="47" t="s">
        <v>34</v>
      </c>
      <c r="E7" s="47" t="s">
        <v>35</v>
      </c>
      <c r="F7" s="47" t="s">
        <v>36</v>
      </c>
      <c r="J7" s="59"/>
    </row>
    <row r="8" spans="1:10" s="51" customFormat="1" x14ac:dyDescent="0.25">
      <c r="A8" s="49">
        <v>0</v>
      </c>
      <c r="B8" s="58">
        <v>0</v>
      </c>
      <c r="C8" s="58">
        <v>0</v>
      </c>
      <c r="D8" s="60">
        <v>0</v>
      </c>
      <c r="E8" s="58">
        <v>0</v>
      </c>
      <c r="F8" s="58">
        <f>E2</f>
        <v>900</v>
      </c>
    </row>
    <row r="9" spans="1:10" s="51" customFormat="1" x14ac:dyDescent="0.25">
      <c r="A9" s="49">
        <v>1</v>
      </c>
      <c r="B9" s="48"/>
      <c r="C9" s="48"/>
      <c r="D9" s="50"/>
      <c r="E9" s="48"/>
      <c r="F9" s="72"/>
    </row>
    <row r="10" spans="1:10" s="51" customFormat="1" x14ac:dyDescent="0.25">
      <c r="A10" s="49">
        <f>A9+1</f>
        <v>2</v>
      </c>
      <c r="B10" s="48"/>
      <c r="C10" s="48"/>
      <c r="D10" s="50"/>
      <c r="E10" s="48"/>
      <c r="F10" s="72"/>
    </row>
    <row r="11" spans="1:10" s="51" customFormat="1" x14ac:dyDescent="0.25">
      <c r="A11" s="49">
        <f t="shared" ref="A11:A18" si="0">A10+1</f>
        <v>3</v>
      </c>
      <c r="B11" s="48"/>
      <c r="C11" s="48"/>
      <c r="D11" s="50"/>
      <c r="E11" s="48"/>
      <c r="F11" s="72"/>
    </row>
    <row r="12" spans="1:10" s="51" customFormat="1" x14ac:dyDescent="0.25">
      <c r="A12" s="49">
        <f t="shared" si="0"/>
        <v>4</v>
      </c>
      <c r="B12" s="48"/>
      <c r="C12" s="48"/>
      <c r="D12" s="50"/>
      <c r="E12" s="48"/>
      <c r="F12" s="72"/>
    </row>
    <row r="13" spans="1:10" s="51" customFormat="1" x14ac:dyDescent="0.25">
      <c r="A13" s="49">
        <f t="shared" si="0"/>
        <v>5</v>
      </c>
      <c r="B13" s="48"/>
      <c r="C13" s="48"/>
      <c r="D13" s="50"/>
      <c r="E13" s="48"/>
      <c r="F13" s="72"/>
    </row>
    <row r="14" spans="1:10" s="51" customFormat="1" x14ac:dyDescent="0.25">
      <c r="A14" s="49">
        <f t="shared" si="0"/>
        <v>6</v>
      </c>
      <c r="B14" s="48"/>
      <c r="C14" s="48"/>
      <c r="D14" s="50"/>
      <c r="E14" s="48"/>
      <c r="F14" s="72"/>
    </row>
    <row r="15" spans="1:10" s="51" customFormat="1" x14ac:dyDescent="0.25">
      <c r="A15" s="49">
        <f t="shared" si="0"/>
        <v>7</v>
      </c>
      <c r="B15" s="48"/>
      <c r="C15" s="48"/>
      <c r="D15" s="50"/>
      <c r="E15" s="48"/>
      <c r="F15" s="72"/>
    </row>
    <row r="16" spans="1:10" s="51" customFormat="1" x14ac:dyDescent="0.25">
      <c r="A16" s="49">
        <f t="shared" si="0"/>
        <v>8</v>
      </c>
      <c r="B16" s="48"/>
      <c r="C16" s="48"/>
      <c r="D16" s="50"/>
      <c r="E16" s="48"/>
      <c r="F16" s="72"/>
    </row>
    <row r="17" spans="1:6" s="51" customFormat="1" x14ac:dyDescent="0.25">
      <c r="A17" s="49">
        <f t="shared" si="0"/>
        <v>9</v>
      </c>
      <c r="B17" s="48"/>
      <c r="C17" s="48"/>
      <c r="D17" s="50"/>
      <c r="E17" s="48"/>
      <c r="F17" s="72"/>
    </row>
    <row r="18" spans="1:6" s="51" customFormat="1" x14ac:dyDescent="0.25">
      <c r="A18" s="49">
        <f t="shared" si="0"/>
        <v>10</v>
      </c>
      <c r="B18" s="48"/>
      <c r="C18" s="48"/>
      <c r="D18" s="50"/>
      <c r="E18" s="48"/>
      <c r="F18" s="72"/>
    </row>
    <row r="19" spans="1:6" x14ac:dyDescent="0.25">
      <c r="A19" s="52" t="s">
        <v>37</v>
      </c>
      <c r="B19" s="53">
        <f>SUM(B8:B18)</f>
        <v>0</v>
      </c>
      <c r="C19" s="53">
        <f>SUM(C8:C18)</f>
        <v>0</v>
      </c>
      <c r="D19" s="53">
        <f>SUM(D8:D18)</f>
        <v>0</v>
      </c>
      <c r="E19" s="53"/>
      <c r="F19" s="72"/>
    </row>
    <row r="20" spans="1:6" x14ac:dyDescent="0.25">
      <c r="A20" s="54" t="s">
        <v>38</v>
      </c>
      <c r="B20" s="55"/>
      <c r="C20" s="55"/>
      <c r="D20" s="55"/>
      <c r="E20" s="55"/>
      <c r="F20" s="56">
        <f ca="1">NOW()</f>
        <v>44510.740879861114</v>
      </c>
    </row>
  </sheetData>
  <mergeCells count="1">
    <mergeCell ref="H2:I2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Σπορελαιουργείο</vt:lpstr>
      <vt:lpstr>Σπορελαιουργείο (με δάνειο)</vt:lpstr>
      <vt:lpstr>δανειο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stelios</dc:creator>
  <cp:lastModifiedBy>Κυριάκη</cp:lastModifiedBy>
  <dcterms:created xsi:type="dcterms:W3CDTF">2019-10-19T10:45:51Z</dcterms:created>
  <dcterms:modified xsi:type="dcterms:W3CDTF">2021-11-10T15:46:52Z</dcterms:modified>
</cp:coreProperties>
</file>