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7ο εξάμηνο\Νικολαίδης\εργαστιριο\εργαστήριο 2\εγω\"/>
    </mc:Choice>
  </mc:AlternateContent>
  <xr:revisionPtr revIDLastSave="0" documentId="13_ncr:1_{91C5E50F-4518-4504-B50A-08050C8FC97F}" xr6:coauthVersionLast="47" xr6:coauthVersionMax="47" xr10:uidLastSave="{00000000-0000-0000-0000-000000000000}"/>
  <bookViews>
    <workbookView xWindow="-108" yWindow="-108" windowWidth="23256" windowHeight="12576" xr2:uid="{91C7F2D4-3E5B-4212-A86E-5668A5CAD958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9" i="1" l="1"/>
  <c r="C71" i="1"/>
  <c r="B70" i="1"/>
  <c r="B69" i="1"/>
  <c r="I78" i="1"/>
  <c r="H78" i="1"/>
  <c r="G78" i="1"/>
  <c r="F78" i="1"/>
  <c r="E78" i="1"/>
  <c r="D78" i="1"/>
  <c r="C78" i="1"/>
  <c r="B78" i="1"/>
  <c r="I77" i="1"/>
  <c r="H77" i="1"/>
  <c r="G77" i="1"/>
  <c r="F77" i="1"/>
  <c r="E77" i="1"/>
  <c r="D77" i="1"/>
  <c r="C77" i="1"/>
  <c r="B77" i="1"/>
  <c r="I76" i="1"/>
  <c r="H76" i="1"/>
  <c r="G76" i="1"/>
  <c r="F76" i="1"/>
  <c r="E76" i="1"/>
  <c r="D76" i="1"/>
  <c r="C76" i="1"/>
  <c r="B76" i="1"/>
  <c r="I75" i="1"/>
  <c r="H75" i="1"/>
  <c r="G75" i="1"/>
  <c r="F75" i="1"/>
  <c r="E75" i="1"/>
  <c r="D75" i="1"/>
  <c r="C75" i="1"/>
  <c r="B75" i="1"/>
  <c r="I74" i="1"/>
  <c r="H74" i="1"/>
  <c r="G74" i="1"/>
  <c r="F74" i="1"/>
  <c r="E74" i="1"/>
  <c r="D74" i="1"/>
  <c r="C74" i="1"/>
  <c r="B74" i="1"/>
  <c r="I73" i="1"/>
  <c r="H73" i="1"/>
  <c r="G73" i="1"/>
  <c r="F73" i="1"/>
  <c r="E73" i="1"/>
  <c r="D73" i="1"/>
  <c r="C73" i="1"/>
  <c r="B73" i="1"/>
  <c r="I72" i="1"/>
  <c r="H72" i="1"/>
  <c r="G72" i="1"/>
  <c r="F72" i="1"/>
  <c r="E72" i="1"/>
  <c r="D72" i="1"/>
  <c r="C72" i="1"/>
  <c r="B72" i="1"/>
  <c r="I71" i="1"/>
  <c r="H71" i="1"/>
  <c r="G71" i="1"/>
  <c r="F71" i="1"/>
  <c r="E71" i="1"/>
  <c r="D71" i="1"/>
  <c r="B71" i="1"/>
  <c r="I70" i="1"/>
  <c r="H70" i="1"/>
  <c r="G70" i="1"/>
  <c r="F70" i="1"/>
  <c r="E70" i="1"/>
  <c r="D70" i="1"/>
  <c r="C70" i="1"/>
  <c r="I69" i="1"/>
  <c r="I79" i="1" s="1"/>
  <c r="H69" i="1"/>
  <c r="H79" i="1" s="1"/>
  <c r="G69" i="1"/>
  <c r="G79" i="1" s="1"/>
  <c r="F69" i="1"/>
  <c r="F79" i="1" s="1"/>
  <c r="E69" i="1"/>
  <c r="E79" i="1" s="1"/>
  <c r="D69" i="1"/>
  <c r="D79" i="1" s="1"/>
  <c r="C69" i="1"/>
  <c r="C79" i="1" s="1"/>
  <c r="B46" i="1"/>
  <c r="F57" i="1"/>
  <c r="F58" i="1"/>
  <c r="F59" i="1"/>
  <c r="F60" i="1"/>
  <c r="F61" i="1"/>
  <c r="F62" i="1"/>
  <c r="F63" i="1"/>
  <c r="F64" i="1"/>
  <c r="F65" i="1"/>
  <c r="F56" i="1"/>
  <c r="I57" i="1"/>
  <c r="I58" i="1"/>
  <c r="I59" i="1"/>
  <c r="I60" i="1"/>
  <c r="I61" i="1"/>
  <c r="I62" i="1"/>
  <c r="I63" i="1"/>
  <c r="I64" i="1"/>
  <c r="I65" i="1"/>
  <c r="I56" i="1"/>
  <c r="H57" i="1"/>
  <c r="H58" i="1"/>
  <c r="H59" i="1"/>
  <c r="H60" i="1"/>
  <c r="H61" i="1"/>
  <c r="H62" i="1"/>
  <c r="H63" i="1"/>
  <c r="H64" i="1"/>
  <c r="H65" i="1"/>
  <c r="H56" i="1"/>
  <c r="G57" i="1"/>
  <c r="G58" i="1"/>
  <c r="G59" i="1"/>
  <c r="G60" i="1"/>
  <c r="G61" i="1"/>
  <c r="G62" i="1"/>
  <c r="G63" i="1"/>
  <c r="G64" i="1"/>
  <c r="G65" i="1"/>
  <c r="G56" i="1"/>
  <c r="E57" i="1"/>
  <c r="E58" i="1"/>
  <c r="E59" i="1"/>
  <c r="E60" i="1"/>
  <c r="E61" i="1"/>
  <c r="E62" i="1"/>
  <c r="E63" i="1"/>
  <c r="E64" i="1"/>
  <c r="E65" i="1"/>
  <c r="E56" i="1"/>
  <c r="D57" i="1"/>
  <c r="D58" i="1"/>
  <c r="D59" i="1"/>
  <c r="D60" i="1"/>
  <c r="D61" i="1"/>
  <c r="D62" i="1"/>
  <c r="D63" i="1"/>
  <c r="D64" i="1"/>
  <c r="D65" i="1"/>
  <c r="D56" i="1"/>
  <c r="C57" i="1"/>
  <c r="C58" i="1"/>
  <c r="C59" i="1"/>
  <c r="C60" i="1"/>
  <c r="C61" i="1"/>
  <c r="C62" i="1"/>
  <c r="C63" i="1"/>
  <c r="C64" i="1"/>
  <c r="C65" i="1"/>
  <c r="C56" i="1"/>
  <c r="B57" i="1"/>
  <c r="B58" i="1"/>
  <c r="B59" i="1"/>
  <c r="B60" i="1"/>
  <c r="B61" i="1"/>
  <c r="B62" i="1"/>
  <c r="B63" i="1"/>
  <c r="B64" i="1"/>
  <c r="B65" i="1"/>
  <c r="B56" i="1"/>
  <c r="A57" i="1" l="1"/>
  <c r="A58" i="1"/>
  <c r="A59" i="1"/>
  <c r="A60" i="1"/>
  <c r="A61" i="1"/>
  <c r="A62" i="1"/>
  <c r="A63" i="1"/>
  <c r="A64" i="1"/>
  <c r="A65" i="1"/>
  <c r="A56" i="1"/>
  <c r="H3" i="1" l="1"/>
  <c r="B4" i="1"/>
  <c r="C4" i="1" s="1"/>
  <c r="D4" i="1" s="1"/>
  <c r="B5" i="1"/>
  <c r="C5" i="1" s="1"/>
  <c r="D5" i="1" s="1"/>
  <c r="E5" i="1" s="1"/>
  <c r="B6" i="1"/>
  <c r="C6" i="1" s="1"/>
  <c r="D6" i="1" s="1"/>
  <c r="E6" i="1" s="1"/>
  <c r="B7" i="1"/>
  <c r="C7" i="1" s="1"/>
  <c r="D7" i="1" s="1"/>
  <c r="E7" i="1" s="1"/>
  <c r="B8" i="1"/>
  <c r="C8" i="1" s="1"/>
  <c r="D8" i="1" s="1"/>
  <c r="E8" i="1" s="1"/>
  <c r="B9" i="1"/>
  <c r="C9" i="1" s="1"/>
  <c r="D9" i="1" s="1"/>
  <c r="E9" i="1" s="1"/>
  <c r="B10" i="1"/>
  <c r="C10" i="1" s="1"/>
  <c r="D10" i="1" s="1"/>
  <c r="E10" i="1" s="1"/>
  <c r="B11" i="1"/>
  <c r="C11" i="1" s="1"/>
  <c r="D11" i="1" s="1"/>
  <c r="E11" i="1" s="1"/>
  <c r="B12" i="1"/>
  <c r="C12" i="1" s="1"/>
  <c r="D12" i="1" s="1"/>
  <c r="E12" i="1" s="1"/>
  <c r="B3" i="1"/>
  <c r="C3" i="1" s="1"/>
  <c r="D3" i="1" s="1"/>
  <c r="E3" i="1" s="1"/>
  <c r="H4" i="1"/>
  <c r="H5" i="1"/>
  <c r="H6" i="1"/>
  <c r="H7" i="1"/>
  <c r="H8" i="1"/>
  <c r="H9" i="1"/>
  <c r="H10" i="1"/>
  <c r="H11" i="1"/>
  <c r="H12" i="1"/>
  <c r="A31" i="1" l="1"/>
  <c r="A30" i="1"/>
  <c r="A29" i="1"/>
  <c r="H28" i="1"/>
  <c r="H41" i="1" s="1"/>
  <c r="D28" i="1"/>
  <c r="D41" i="1" s="1"/>
  <c r="B28" i="1"/>
  <c r="B41" i="1" s="1"/>
  <c r="F28" i="1"/>
  <c r="F41" i="1" s="1"/>
  <c r="I28" i="1"/>
  <c r="I41" i="1" s="1"/>
  <c r="E28" i="1"/>
  <c r="E41" i="1" s="1"/>
  <c r="C28" i="1"/>
  <c r="C41" i="1" s="1"/>
  <c r="G28" i="1"/>
  <c r="G41" i="1" s="1"/>
  <c r="B23" i="1"/>
  <c r="B36" i="1" s="1"/>
  <c r="I23" i="1"/>
  <c r="I36" i="1" s="1"/>
  <c r="E23" i="1"/>
  <c r="E36" i="1" s="1"/>
  <c r="C23" i="1"/>
  <c r="C36" i="1" s="1"/>
  <c r="H23" i="1"/>
  <c r="H36" i="1" s="1"/>
  <c r="D23" i="1"/>
  <c r="D36" i="1" s="1"/>
  <c r="G23" i="1"/>
  <c r="G36" i="1" s="1"/>
  <c r="F23" i="1"/>
  <c r="F36" i="1" s="1"/>
  <c r="B25" i="1"/>
  <c r="B38" i="1" s="1"/>
  <c r="F25" i="1"/>
  <c r="F38" i="1" s="1"/>
  <c r="I25" i="1"/>
  <c r="I38" i="1" s="1"/>
  <c r="E25" i="1"/>
  <c r="E38" i="1" s="1"/>
  <c r="C25" i="1"/>
  <c r="C38" i="1" s="1"/>
  <c r="H25" i="1"/>
  <c r="H38" i="1" s="1"/>
  <c r="D25" i="1"/>
  <c r="D38" i="1" s="1"/>
  <c r="G25" i="1"/>
  <c r="G38" i="1" s="1"/>
  <c r="A28" i="1"/>
  <c r="G26" i="1"/>
  <c r="G39" i="1" s="1"/>
  <c r="B26" i="1"/>
  <c r="B39" i="1" s="1"/>
  <c r="C26" i="1"/>
  <c r="C39" i="1" s="1"/>
  <c r="I26" i="1"/>
  <c r="I39" i="1" s="1"/>
  <c r="E26" i="1"/>
  <c r="E39" i="1" s="1"/>
  <c r="F26" i="1"/>
  <c r="F39" i="1" s="1"/>
  <c r="H26" i="1"/>
  <c r="H39" i="1" s="1"/>
  <c r="D26" i="1"/>
  <c r="D39" i="1" s="1"/>
  <c r="E4" i="1"/>
  <c r="A27" i="1"/>
  <c r="C31" i="1"/>
  <c r="C44" i="1" s="1"/>
  <c r="E31" i="1"/>
  <c r="E44" i="1" s="1"/>
  <c r="H31" i="1"/>
  <c r="H44" i="1" s="1"/>
  <c r="D31" i="1"/>
  <c r="D44" i="1" s="1"/>
  <c r="B31" i="1"/>
  <c r="B44" i="1" s="1"/>
  <c r="G31" i="1"/>
  <c r="G44" i="1" s="1"/>
  <c r="F31" i="1"/>
  <c r="F44" i="1" s="1"/>
  <c r="I31" i="1"/>
  <c r="I44" i="1" s="1"/>
  <c r="I30" i="1"/>
  <c r="I43" i="1" s="1"/>
  <c r="E30" i="1"/>
  <c r="E43" i="1" s="1"/>
  <c r="H30" i="1"/>
  <c r="H43" i="1" s="1"/>
  <c r="D30" i="1"/>
  <c r="D43" i="1" s="1"/>
  <c r="G30" i="1"/>
  <c r="G43" i="1" s="1"/>
  <c r="B30" i="1"/>
  <c r="B43" i="1" s="1"/>
  <c r="F30" i="1"/>
  <c r="F43" i="1" s="1"/>
  <c r="C30" i="1"/>
  <c r="C43" i="1" s="1"/>
  <c r="A23" i="1"/>
  <c r="A25" i="1"/>
  <c r="F27" i="1"/>
  <c r="F40" i="1" s="1"/>
  <c r="C27" i="1"/>
  <c r="C40" i="1" s="1"/>
  <c r="I27" i="1"/>
  <c r="I40" i="1" s="1"/>
  <c r="E27" i="1"/>
  <c r="E40" i="1" s="1"/>
  <c r="B27" i="1"/>
  <c r="B40" i="1" s="1"/>
  <c r="H27" i="1"/>
  <c r="H40" i="1" s="1"/>
  <c r="D27" i="1"/>
  <c r="D40" i="1" s="1"/>
  <c r="G27" i="1"/>
  <c r="G40" i="1" s="1"/>
  <c r="F32" i="1"/>
  <c r="F45" i="1" s="1"/>
  <c r="C32" i="1"/>
  <c r="C45" i="1" s="1"/>
  <c r="G32" i="1"/>
  <c r="G45" i="1" s="1"/>
  <c r="I32" i="1"/>
  <c r="I45" i="1" s="1"/>
  <c r="H32" i="1"/>
  <c r="H45" i="1" s="1"/>
  <c r="D32" i="1"/>
  <c r="D45" i="1" s="1"/>
  <c r="B32" i="1"/>
  <c r="B45" i="1" s="1"/>
  <c r="E32" i="1"/>
  <c r="E45" i="1" s="1"/>
  <c r="A26" i="1"/>
  <c r="H29" i="1"/>
  <c r="H42" i="1" s="1"/>
  <c r="G29" i="1"/>
  <c r="G42" i="1" s="1"/>
  <c r="B29" i="1"/>
  <c r="B42" i="1" s="1"/>
  <c r="F29" i="1"/>
  <c r="F42" i="1" s="1"/>
  <c r="C29" i="1"/>
  <c r="C42" i="1" s="1"/>
  <c r="I29" i="1"/>
  <c r="I42" i="1" s="1"/>
  <c r="E29" i="1"/>
  <c r="E42" i="1" s="1"/>
  <c r="D29" i="1"/>
  <c r="D42" i="1" s="1"/>
  <c r="A32" i="1"/>
  <c r="A24" i="1"/>
  <c r="H46" i="1" l="1"/>
  <c r="C46" i="1"/>
  <c r="F24" i="1"/>
  <c r="F37" i="1" s="1"/>
  <c r="F46" i="1" s="1"/>
  <c r="H24" i="1"/>
  <c r="H37" i="1" s="1"/>
  <c r="D24" i="1"/>
  <c r="D37" i="1" s="1"/>
  <c r="D46" i="1" s="1"/>
  <c r="E24" i="1"/>
  <c r="E37" i="1" s="1"/>
  <c r="E46" i="1" s="1"/>
  <c r="G24" i="1"/>
  <c r="G37" i="1" s="1"/>
  <c r="G46" i="1" s="1"/>
  <c r="B24" i="1"/>
  <c r="B37" i="1" s="1"/>
  <c r="C24" i="1"/>
  <c r="C37" i="1" s="1"/>
  <c r="I24" i="1"/>
  <c r="I37" i="1" s="1"/>
  <c r="I46" i="1" s="1"/>
</calcChain>
</file>

<file path=xl/sharedStrings.xml><?xml version="1.0" encoding="utf-8"?>
<sst xmlns="http://schemas.openxmlformats.org/spreadsheetml/2006/main" count="29" uniqueCount="22">
  <si>
    <t>Απόσταση, Μίλια</t>
  </si>
  <si>
    <t>L</t>
  </si>
  <si>
    <t>BOD, mg/L</t>
  </si>
  <si>
    <t>C</t>
  </si>
  <si>
    <t>Συγκέντρωση DO, mg/L</t>
  </si>
  <si>
    <t>m</t>
  </si>
  <si>
    <t>ln(L)</t>
  </si>
  <si>
    <t>Δεδομένα</t>
  </si>
  <si>
    <t>u</t>
  </si>
  <si>
    <t>Csat</t>
  </si>
  <si>
    <t>t(days)</t>
  </si>
  <si>
    <t>Co</t>
  </si>
  <si>
    <t xml:space="preserve">Μίλια </t>
  </si>
  <si>
    <t>t(s)</t>
  </si>
  <si>
    <t>X(m)</t>
  </si>
  <si>
    <t>C(mg/L)</t>
  </si>
  <si>
    <t>ka</t>
  </si>
  <si>
    <t>kd</t>
  </si>
  <si>
    <t>Cπεδιου DO(mg/L)</t>
  </si>
  <si>
    <t>(Cπεδιου-Cμοντελου)^2</t>
  </si>
  <si>
    <t>RMSE</t>
  </si>
  <si>
    <t xml:space="preserve">Δοκιμή 2η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</si>
</sst>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1" applyNumberFormat="0" applyAlignment="0" applyProtection="0"/>
    <xf numFmtId="0" fontId="1" fillId="5" borderId="0" applyNumberFormat="0" applyBorder="0" applyAlignment="0" applyProtection="0"/>
  </cellStyleXfs>
  <cellXfs count="36">
    <xf numFmtId="0" fontId="0" fillId="0" borderId="0" xfId="0"/>
    <xf numFmtId="0" fontId="1" fillId="5" borderId="2" xfId="4" applyBorder="1" applyAlignment="1">
      <alignment horizontal="center" vertical="center"/>
    </xf>
    <xf numFmtId="0" fontId="1" fillId="5" borderId="0" xfId="4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0" xfId="0" applyNumberFormat="1"/>
    <xf numFmtId="2" fontId="0" fillId="0" borderId="2" xfId="0" applyNumberFormat="1" applyBorder="1" applyAlignment="1">
      <alignment horizontal="center"/>
    </xf>
    <xf numFmtId="2" fontId="4" fillId="4" borderId="1" xfId="3" applyNumberFormat="1"/>
    <xf numFmtId="0" fontId="2" fillId="2" borderId="0" xfId="1"/>
    <xf numFmtId="0" fontId="2" fillId="2" borderId="0" xfId="1" applyAlignment="1">
      <alignment horizontal="center"/>
    </xf>
    <xf numFmtId="0" fontId="2" fillId="2" borderId="2" xfId="1" applyBorder="1" applyAlignment="1">
      <alignment horizontal="center"/>
    </xf>
    <xf numFmtId="0" fontId="4" fillId="6" borderId="1" xfId="3" applyFill="1"/>
    <xf numFmtId="0" fontId="4" fillId="6" borderId="1" xfId="3" applyFill="1" applyAlignment="1">
      <alignment horizontal="center"/>
    </xf>
    <xf numFmtId="0" fontId="2" fillId="2" borderId="2" xfId="1" applyBorder="1"/>
    <xf numFmtId="2" fontId="0" fillId="0" borderId="2" xfId="0" applyNumberFormat="1" applyBorder="1"/>
    <xf numFmtId="0" fontId="5" fillId="3" borderId="2" xfId="2" applyFont="1" applyBorder="1"/>
    <xf numFmtId="2" fontId="5" fillId="3" borderId="2" xfId="2" applyNumberFormat="1" applyFont="1" applyBorder="1"/>
    <xf numFmtId="0" fontId="2" fillId="7" borderId="0" xfId="1" applyFill="1"/>
    <xf numFmtId="2" fontId="4" fillId="4" borderId="2" xfId="3" applyNumberFormat="1" applyBorder="1"/>
    <xf numFmtId="0" fontId="0" fillId="8" borderId="2" xfId="0" applyFill="1" applyBorder="1"/>
    <xf numFmtId="0" fontId="4" fillId="7" borderId="2" xfId="3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4" fillId="4" borderId="6" xfId="3" applyBorder="1" applyAlignment="1">
      <alignment horizontal="center"/>
    </xf>
    <xf numFmtId="0" fontId="4" fillId="4" borderId="7" xfId="3" applyBorder="1" applyAlignment="1">
      <alignment horizontal="center"/>
    </xf>
    <xf numFmtId="0" fontId="4" fillId="4" borderId="8" xfId="3" applyBorder="1" applyAlignment="1">
      <alignment horizontal="center"/>
    </xf>
    <xf numFmtId="0" fontId="4" fillId="6" borderId="6" xfId="3" applyFill="1" applyBorder="1" applyAlignment="1">
      <alignment horizontal="center"/>
    </xf>
    <xf numFmtId="0" fontId="4" fillId="6" borderId="7" xfId="3" applyFill="1" applyBorder="1" applyAlignment="1">
      <alignment horizontal="center"/>
    </xf>
    <xf numFmtId="0" fontId="4" fillId="6" borderId="8" xfId="3" applyFill="1" applyBorder="1" applyAlignment="1">
      <alignment horizontal="center"/>
    </xf>
    <xf numFmtId="0" fontId="1" fillId="5" borderId="4" xfId="4" applyBorder="1" applyAlignment="1">
      <alignment horizontal="center" vertical="center"/>
    </xf>
    <xf numFmtId="0" fontId="1" fillId="5" borderId="5" xfId="4" applyBorder="1" applyAlignment="1">
      <alignment horizontal="center" vertical="center"/>
    </xf>
    <xf numFmtId="0" fontId="1" fillId="5" borderId="2" xfId="4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5" borderId="2" xfId="4" applyBorder="1" applyAlignment="1">
      <alignment horizontal="center" vertical="center"/>
    </xf>
    <xf numFmtId="0" fontId="0" fillId="5" borderId="4" xfId="4" applyFont="1" applyBorder="1" applyAlignment="1">
      <alignment horizontal="center" vertical="center"/>
    </xf>
    <xf numFmtId="0" fontId="0" fillId="5" borderId="5" xfId="4" applyFont="1" applyBorder="1" applyAlignment="1">
      <alignment horizontal="center" vertical="center"/>
    </xf>
  </cellXfs>
  <cellStyles count="5">
    <cellStyle name="20% - Έμφαση2" xfId="4" builtinId="34"/>
    <cellStyle name="Έξοδος" xfId="3" builtinId="21"/>
    <cellStyle name="Κακό" xfId="2" builtinId="27"/>
    <cellStyle name="Καλό" xfId="1" builtinId="26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Φύλλο1!$H$1</c:f>
              <c:strCache>
                <c:ptCount val="1"/>
                <c:pt idx="0">
                  <c:v>ln(L)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11079090113735789"/>
                  <c:y val="-1.5263196267133274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Φύλλο1!$E$2:$E$12</c:f>
              <c:numCache>
                <c:formatCode>0.00</c:formatCode>
                <c:ptCount val="11"/>
                <c:pt idx="1">
                  <c:v>0</c:v>
                </c:pt>
                <c:pt idx="2">
                  <c:v>0.18622685185185187</c:v>
                </c:pt>
                <c:pt idx="3">
                  <c:v>0.49660493827160501</c:v>
                </c:pt>
                <c:pt idx="4">
                  <c:v>1.117361111111111</c:v>
                </c:pt>
                <c:pt idx="5">
                  <c:v>1.7381172839506174</c:v>
                </c:pt>
                <c:pt idx="6">
                  <c:v>2.3588734567901235</c:v>
                </c:pt>
                <c:pt idx="7">
                  <c:v>2.9796296296296299</c:v>
                </c:pt>
                <c:pt idx="8">
                  <c:v>4.2211419753086421</c:v>
                </c:pt>
                <c:pt idx="9">
                  <c:v>5.462654320987653</c:v>
                </c:pt>
                <c:pt idx="10">
                  <c:v>6.7041666666666666</c:v>
                </c:pt>
              </c:numCache>
            </c:numRef>
          </c:xVal>
          <c:yVal>
            <c:numRef>
              <c:f>Φύλλο1!$H$2:$H$12</c:f>
              <c:numCache>
                <c:formatCode>General</c:formatCode>
                <c:ptCount val="11"/>
                <c:pt idx="1">
                  <c:v>2.4849066497880004</c:v>
                </c:pt>
                <c:pt idx="2">
                  <c:v>2.3978952727983707</c:v>
                </c:pt>
                <c:pt idx="3">
                  <c:v>2.2300144001592104</c:v>
                </c:pt>
                <c:pt idx="4">
                  <c:v>2.0149030205422647</c:v>
                </c:pt>
                <c:pt idx="5">
                  <c:v>1.791759469228055</c:v>
                </c:pt>
                <c:pt idx="6">
                  <c:v>1.6677068205580761</c:v>
                </c:pt>
                <c:pt idx="7">
                  <c:v>1.5040773967762742</c:v>
                </c:pt>
                <c:pt idx="8">
                  <c:v>1.3862943611198906</c:v>
                </c:pt>
                <c:pt idx="9">
                  <c:v>1.0986122886681098</c:v>
                </c:pt>
                <c:pt idx="10">
                  <c:v>0.91629073187415511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C4-4E6F-8C6F-317493819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0594952"/>
        <c:axId val="510601840"/>
      </c:scatterChart>
      <c:valAx>
        <c:axId val="510594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0601840"/>
        <c:crosses val="autoZero"/>
        <c:crossBetween val="midCat"/>
      </c:valAx>
      <c:valAx>
        <c:axId val="51060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05949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243840</xdr:colOff>
      <xdr:row>0</xdr:row>
      <xdr:rowOff>26670</xdr:rowOff>
    </xdr:from>
    <xdr:to>
      <xdr:col>16</xdr:col>
      <xdr:colOff>548640</xdr:colOff>
      <xdr:row>14</xdr:row>
      <xdr:rowOff>133350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F4E3E504-1223-B7ED-54B8-DC11152736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D5DE-93DF-4227-ACDB-32BBB2930628}">
  <dimension ref="A1:J79"/>
  <sheetViews>
    <sheetView tabSelected="1" topLeftCell="A22" zoomScale="76" zoomScaleNormal="76" workbookViewId="0">
      <selection activeCell="N59" sqref="N59"/>
    </sheetView>
  </sheetViews>
  <sheetFormatPr defaultRowHeight="14.4" x14ac:dyDescent="0.3"/>
  <cols>
    <col min="1" max="1" width="19.33203125" bestFit="1" customWidth="1"/>
    <col min="2" max="2" width="19.33203125" customWidth="1"/>
    <col min="3" max="5" width="26.33203125" customWidth="1"/>
    <col min="6" max="6" width="12.88671875" bestFit="1" customWidth="1"/>
    <col min="7" max="7" width="26.33203125" style="3" bestFit="1" customWidth="1"/>
    <col min="8" max="8" width="11.21875" customWidth="1"/>
  </cols>
  <sheetData>
    <row r="1" spans="1:9" x14ac:dyDescent="0.3">
      <c r="A1" s="29" t="s">
        <v>0</v>
      </c>
      <c r="B1" s="34" t="s">
        <v>12</v>
      </c>
      <c r="C1" s="33" t="s">
        <v>5</v>
      </c>
      <c r="D1" s="34" t="s">
        <v>13</v>
      </c>
      <c r="E1" s="34" t="s">
        <v>10</v>
      </c>
      <c r="F1" s="1" t="s">
        <v>1</v>
      </c>
      <c r="G1" s="1" t="s">
        <v>3</v>
      </c>
      <c r="H1" s="31" t="s">
        <v>6</v>
      </c>
      <c r="I1" s="32"/>
    </row>
    <row r="2" spans="1:9" x14ac:dyDescent="0.3">
      <c r="A2" s="30"/>
      <c r="B2" s="30"/>
      <c r="C2" s="33"/>
      <c r="D2" s="30"/>
      <c r="E2" s="35"/>
      <c r="F2" s="1" t="s">
        <v>2</v>
      </c>
      <c r="G2" s="1" t="s">
        <v>4</v>
      </c>
      <c r="H2" s="31"/>
      <c r="I2" s="32"/>
    </row>
    <row r="3" spans="1:9" x14ac:dyDescent="0.3">
      <c r="A3" s="5">
        <v>472</v>
      </c>
      <c r="B3" s="5">
        <f>A3-$A$3</f>
        <v>0</v>
      </c>
      <c r="C3" s="5">
        <f>B3*1.609*1000</f>
        <v>0</v>
      </c>
      <c r="D3" s="5">
        <f>C3/$B$16</f>
        <v>0</v>
      </c>
      <c r="E3" s="7">
        <f>D3/(60*60*24)</f>
        <v>0</v>
      </c>
      <c r="F3" s="5">
        <v>12</v>
      </c>
      <c r="G3" s="5">
        <v>8</v>
      </c>
      <c r="H3" s="5">
        <f t="shared" ref="H3:H12" si="0">LN(F3)</f>
        <v>2.4849066497880004</v>
      </c>
    </row>
    <row r="4" spans="1:9" x14ac:dyDescent="0.3">
      <c r="A4" s="5">
        <v>475</v>
      </c>
      <c r="B4" s="5">
        <f t="shared" ref="B4:B12" si="1">A4-$A$3</f>
        <v>3</v>
      </c>
      <c r="C4" s="5">
        <f t="shared" ref="C4:C12" si="2">B4*1.609*1000</f>
        <v>4827</v>
      </c>
      <c r="D4" s="5">
        <f>C4/$B$16</f>
        <v>16090</v>
      </c>
      <c r="E4" s="7">
        <f t="shared" ref="E4:E12" si="3">D4/(60*60*24)</f>
        <v>0.18622685185185187</v>
      </c>
      <c r="F4" s="5">
        <v>11</v>
      </c>
      <c r="G4" s="5">
        <v>6.7</v>
      </c>
      <c r="H4" s="5">
        <f t="shared" si="0"/>
        <v>2.3978952727983707</v>
      </c>
    </row>
    <row r="5" spans="1:9" x14ac:dyDescent="0.3">
      <c r="A5" s="5">
        <v>480</v>
      </c>
      <c r="B5" s="5">
        <f t="shared" si="1"/>
        <v>8</v>
      </c>
      <c r="C5" s="5">
        <f t="shared" si="2"/>
        <v>12872</v>
      </c>
      <c r="D5" s="5">
        <f t="shared" ref="D5:D12" si="4">C5/$B$16</f>
        <v>42906.666666666672</v>
      </c>
      <c r="E5" s="7">
        <f t="shared" si="3"/>
        <v>0.49660493827160501</v>
      </c>
      <c r="F5" s="5">
        <v>9.3000000000000007</v>
      </c>
      <c r="G5" s="5">
        <v>5.3</v>
      </c>
      <c r="H5" s="5">
        <f t="shared" si="0"/>
        <v>2.2300144001592104</v>
      </c>
    </row>
    <row r="6" spans="1:9" x14ac:dyDescent="0.3">
      <c r="A6" s="5">
        <v>490</v>
      </c>
      <c r="B6" s="5">
        <f t="shared" si="1"/>
        <v>18</v>
      </c>
      <c r="C6" s="5">
        <f t="shared" si="2"/>
        <v>28962</v>
      </c>
      <c r="D6" s="5">
        <f t="shared" si="4"/>
        <v>96540</v>
      </c>
      <c r="E6" s="7">
        <f t="shared" si="3"/>
        <v>1.117361111111111</v>
      </c>
      <c r="F6" s="5">
        <v>7.5</v>
      </c>
      <c r="G6" s="5">
        <v>3.8</v>
      </c>
      <c r="H6" s="5">
        <f t="shared" si="0"/>
        <v>2.0149030205422647</v>
      </c>
    </row>
    <row r="7" spans="1:9" x14ac:dyDescent="0.3">
      <c r="A7" s="5">
        <v>500</v>
      </c>
      <c r="B7" s="5">
        <f t="shared" si="1"/>
        <v>28</v>
      </c>
      <c r="C7" s="5">
        <f t="shared" si="2"/>
        <v>45052</v>
      </c>
      <c r="D7" s="5">
        <f t="shared" si="4"/>
        <v>150173.33333333334</v>
      </c>
      <c r="E7" s="7">
        <f t="shared" si="3"/>
        <v>1.7381172839506174</v>
      </c>
      <c r="F7" s="5">
        <v>6</v>
      </c>
      <c r="G7" s="5">
        <v>3.2</v>
      </c>
      <c r="H7" s="5">
        <f t="shared" si="0"/>
        <v>1.791759469228055</v>
      </c>
    </row>
    <row r="8" spans="1:9" x14ac:dyDescent="0.3">
      <c r="A8" s="5">
        <v>510</v>
      </c>
      <c r="B8" s="5">
        <f t="shared" si="1"/>
        <v>38</v>
      </c>
      <c r="C8" s="5">
        <f t="shared" si="2"/>
        <v>61141.999999999993</v>
      </c>
      <c r="D8" s="5">
        <f t="shared" si="4"/>
        <v>203806.66666666666</v>
      </c>
      <c r="E8" s="7">
        <f t="shared" si="3"/>
        <v>2.3588734567901235</v>
      </c>
      <c r="F8" s="5">
        <v>5.3</v>
      </c>
      <c r="G8" s="5">
        <v>2.8</v>
      </c>
      <c r="H8" s="5">
        <f t="shared" si="0"/>
        <v>1.6677068205580761</v>
      </c>
    </row>
    <row r="9" spans="1:9" x14ac:dyDescent="0.3">
      <c r="A9" s="5">
        <v>520</v>
      </c>
      <c r="B9" s="5">
        <f t="shared" si="1"/>
        <v>48</v>
      </c>
      <c r="C9" s="5">
        <f t="shared" si="2"/>
        <v>77232</v>
      </c>
      <c r="D9" s="5">
        <f t="shared" si="4"/>
        <v>257440</v>
      </c>
      <c r="E9" s="7">
        <f t="shared" si="3"/>
        <v>2.9796296296296299</v>
      </c>
      <c r="F9" s="5">
        <v>4.5</v>
      </c>
      <c r="G9" s="5">
        <v>2.8</v>
      </c>
      <c r="H9" s="5">
        <f t="shared" si="0"/>
        <v>1.5040773967762742</v>
      </c>
    </row>
    <row r="10" spans="1:9" x14ac:dyDescent="0.3">
      <c r="A10" s="5">
        <v>540</v>
      </c>
      <c r="B10" s="5">
        <f t="shared" si="1"/>
        <v>68</v>
      </c>
      <c r="C10" s="5">
        <f t="shared" si="2"/>
        <v>109412</v>
      </c>
      <c r="D10" s="5">
        <f t="shared" si="4"/>
        <v>364706.66666666669</v>
      </c>
      <c r="E10" s="7">
        <f t="shared" si="3"/>
        <v>4.2211419753086421</v>
      </c>
      <c r="F10" s="5">
        <v>4</v>
      </c>
      <c r="G10" s="5">
        <v>3.1</v>
      </c>
      <c r="H10" s="5">
        <f t="shared" si="0"/>
        <v>1.3862943611198906</v>
      </c>
    </row>
    <row r="11" spans="1:9" x14ac:dyDescent="0.3">
      <c r="A11" s="5">
        <v>560</v>
      </c>
      <c r="B11" s="5">
        <f t="shared" si="1"/>
        <v>88</v>
      </c>
      <c r="C11" s="5">
        <f t="shared" si="2"/>
        <v>141591.99999999997</v>
      </c>
      <c r="D11" s="5">
        <f t="shared" si="4"/>
        <v>471973.33333333326</v>
      </c>
      <c r="E11" s="7">
        <f t="shared" si="3"/>
        <v>5.462654320987653</v>
      </c>
      <c r="F11" s="5">
        <v>3</v>
      </c>
      <c r="G11" s="5">
        <v>4.0999999999999996</v>
      </c>
      <c r="H11" s="5">
        <f t="shared" si="0"/>
        <v>1.0986122886681098</v>
      </c>
    </row>
    <row r="12" spans="1:9" x14ac:dyDescent="0.3">
      <c r="A12" s="5">
        <v>580</v>
      </c>
      <c r="B12" s="5">
        <f t="shared" si="1"/>
        <v>108</v>
      </c>
      <c r="C12" s="5">
        <f t="shared" si="2"/>
        <v>173772</v>
      </c>
      <c r="D12" s="5">
        <f t="shared" si="4"/>
        <v>579240</v>
      </c>
      <c r="E12" s="7">
        <f t="shared" si="3"/>
        <v>6.7041666666666666</v>
      </c>
      <c r="F12" s="5">
        <v>2.5</v>
      </c>
      <c r="G12" s="5">
        <v>5.3</v>
      </c>
      <c r="H12" s="5">
        <f t="shared" si="0"/>
        <v>0.91629073187415511</v>
      </c>
    </row>
    <row r="15" spans="1:9" x14ac:dyDescent="0.3">
      <c r="A15" s="3" t="s">
        <v>7</v>
      </c>
      <c r="B15" s="3"/>
    </row>
    <row r="16" spans="1:9" x14ac:dyDescent="0.3">
      <c r="A16" s="3" t="s">
        <v>8</v>
      </c>
      <c r="B16" s="2">
        <v>0.3</v>
      </c>
    </row>
    <row r="17" spans="1:10" x14ac:dyDescent="0.3">
      <c r="A17" s="3" t="s">
        <v>9</v>
      </c>
      <c r="B17" s="2">
        <v>8.3000000000000007</v>
      </c>
    </row>
    <row r="18" spans="1:10" x14ac:dyDescent="0.3">
      <c r="A18" s="3" t="s">
        <v>11</v>
      </c>
      <c r="B18" s="3">
        <v>8</v>
      </c>
    </row>
    <row r="19" spans="1:10" x14ac:dyDescent="0.3">
      <c r="A19" s="3" t="s">
        <v>17</v>
      </c>
      <c r="B19" s="3">
        <v>0.23</v>
      </c>
    </row>
    <row r="20" spans="1:10" x14ac:dyDescent="0.3">
      <c r="A20" s="9"/>
      <c r="B20" s="23" t="s">
        <v>15</v>
      </c>
      <c r="C20" s="24"/>
      <c r="D20" s="24"/>
      <c r="E20" s="24"/>
      <c r="F20" s="24"/>
      <c r="G20" s="24"/>
      <c r="H20" s="24"/>
      <c r="I20" s="25"/>
    </row>
    <row r="21" spans="1:10" x14ac:dyDescent="0.3">
      <c r="A21" s="9"/>
      <c r="B21" s="26" t="s">
        <v>16</v>
      </c>
      <c r="C21" s="27"/>
      <c r="D21" s="27"/>
      <c r="E21" s="27"/>
      <c r="F21" s="27"/>
      <c r="G21" s="27"/>
      <c r="H21" s="27"/>
      <c r="I21" s="28"/>
    </row>
    <row r="22" spans="1:10" x14ac:dyDescent="0.3">
      <c r="A22" s="10" t="s">
        <v>14</v>
      </c>
      <c r="B22" s="12">
        <v>0.1</v>
      </c>
      <c r="C22" s="12">
        <v>0.15</v>
      </c>
      <c r="D22" s="12">
        <v>0.18</v>
      </c>
      <c r="E22" s="12">
        <v>0.19</v>
      </c>
      <c r="F22" s="12">
        <v>0.2</v>
      </c>
      <c r="G22" s="13">
        <v>0.21</v>
      </c>
      <c r="H22" s="12">
        <v>0.22</v>
      </c>
      <c r="I22" s="12">
        <v>0.25</v>
      </c>
    </row>
    <row r="23" spans="1:10" x14ac:dyDescent="0.3">
      <c r="A23" s="11">
        <f>C3</f>
        <v>0</v>
      </c>
      <c r="B23" s="8">
        <f>(8.3-0.3*EXP(-B$22*E3)-2.7288*(EXP(-0.2274*E3)-EXP(-B$22*E3))/(B$22-0.2274))</f>
        <v>8</v>
      </c>
      <c r="C23" s="8">
        <f>(8.3-0.3*EXP(-$C$22*$E3)-2.7288*(EXP(-0.2274*$E3)-EXP(-$C$22*$E3))/($C$22-0.2274))</f>
        <v>8</v>
      </c>
      <c r="D23" s="8">
        <f>(8.3-0.3*EXP(-$D$22*$E3)-2.7288*(EXP(-0.2274*$E3)-EXP(-$D$22*$E3))/($D$22-0.2274))</f>
        <v>8</v>
      </c>
      <c r="E23" s="8">
        <f>(8.3-0.3*EXP(-$E$22*$E3)-2.7288*(EXP(-0.2274*$E3)-EXP(-$E$22*$E3))/($E$22-0.2274))</f>
        <v>8</v>
      </c>
      <c r="F23" s="8">
        <f>(8.3-0.3*EXP(-$F$22*$E3)-2.7288*(EXP(-0.2274*$E3)-EXP(-$F$22*$E3))/($F$22-0.2274))</f>
        <v>8</v>
      </c>
      <c r="G23" s="8">
        <f>(8.3-0.3*EXP(-$G$22*$E3)-2.7288*(EXP(-0.2274*$E3)-EXP(-$G$22*$E3))/($G$22-0.2274))</f>
        <v>8</v>
      </c>
      <c r="H23" s="8">
        <f>(8.3-0.3*EXP(-$H$22*$E3)-2.7288*(EXP(-0.2274*$E3)-EXP(-$H$22*$E3))/($H$22-0.2274))</f>
        <v>8</v>
      </c>
      <c r="I23" s="8">
        <f>(8.3-0.3*EXP(-$I$22*$E3)-2.7288*(EXP(-0.2274*$E3)-EXP(-$I$22*$E3))/($I$22-0.2274))</f>
        <v>8</v>
      </c>
      <c r="J23" s="6"/>
    </row>
    <row r="24" spans="1:10" x14ac:dyDescent="0.3">
      <c r="A24" s="11">
        <f t="shared" ref="A24:A32" si="5">C4</f>
        <v>4827</v>
      </c>
      <c r="B24" s="8">
        <f t="shared" ref="B24:B32" si="6">(8.3-0.3*EXP(-B$22*E4)-2.7288*(EXP(-0.2274*E4)-EXP(-B$22*E4))/(B$22-0.2274))</f>
        <v>7.5126058663398716</v>
      </c>
      <c r="C24" s="8">
        <f>(8.3-0.3*EXP(-$C$22*$E4)-2.7288*(EXP(-0.2274*$E4)-EXP(-$C$22*$E4))/($C$22-0.2274))</f>
        <v>7.5176318466543615</v>
      </c>
      <c r="D24" s="8">
        <f t="shared" ref="D24:D32" si="7">(8.3-0.3*EXP(-$D$22*$E4)-2.7288*(EXP(-0.2274*$E4)-EXP(-$D$22*$E4))/($D$22-0.2274))</f>
        <v>7.520628441609686</v>
      </c>
      <c r="E24" s="8">
        <f t="shared" ref="E24:E32" si="8">(8.3-0.3*EXP(-$E$22*$E4)-2.7288*(EXP(-0.2274*$E4)-EXP(-$E$22*$E4))/($E$22-0.2274))</f>
        <v>7.5216241571204501</v>
      </c>
      <c r="F24" s="8">
        <f t="shared" ref="F24:F32" si="9">(8.3-0.3*EXP(-$F$22*$E4)-2.7288*(EXP(-0.2274*$E4)-EXP(-$F$22*$E4))/($F$22-0.2274))</f>
        <v>7.5226183023369071</v>
      </c>
      <c r="G24" s="8">
        <f t="shared" ref="G24:G32" si="10">(8.3-0.3*EXP(-$G$22*$E4)-2.7288*(EXP(-0.2274*$E4)-EXP(-$G$22*$E4))/($G$22-0.2274))</f>
        <v>7.5236108799177881</v>
      </c>
      <c r="H24" s="8">
        <f t="shared" ref="H24:H32" si="11">(8.3-0.3*EXP(-$H$22*$E4)-2.7288*(EXP(-0.2274*$E4)-EXP(-$H$22*$E4))/($H$22-0.2274))</f>
        <v>7.5246018925171461</v>
      </c>
      <c r="I24" s="8">
        <f t="shared" ref="I24:I32" si="12">(8.3-0.3*EXP(-$I$22*$E4)-2.7288*(EXP(-0.2274*$E4)-EXP(-$I$22*$E4))/($I$22-0.2274))</f>
        <v>7.5275655668971657</v>
      </c>
    </row>
    <row r="25" spans="1:10" x14ac:dyDescent="0.3">
      <c r="A25" s="11">
        <f t="shared" si="5"/>
        <v>12872</v>
      </c>
      <c r="B25" s="8">
        <f t="shared" si="6"/>
        <v>6.7649960773338851</v>
      </c>
      <c r="C25" s="8">
        <f t="shared" ref="C25:C32" si="13">(8.3-0.3*EXP(-$C$22*$E5)-2.7288*(EXP(-0.2274*$E5)-EXP(-$C$22*$E5))/($C$22-0.2274))</f>
        <v>6.787544099471237</v>
      </c>
      <c r="D25" s="8">
        <f t="shared" si="7"/>
        <v>6.800867019027784</v>
      </c>
      <c r="E25" s="8">
        <f t="shared" si="8"/>
        <v>6.8052741095748024</v>
      </c>
      <c r="F25" s="8">
        <f t="shared" si="9"/>
        <v>6.8096643777448724</v>
      </c>
      <c r="G25" s="8">
        <f t="shared" si="10"/>
        <v>6.8140378944291662</v>
      </c>
      <c r="H25" s="8">
        <f t="shared" si="11"/>
        <v>6.8183947302047159</v>
      </c>
      <c r="I25" s="8">
        <f t="shared" si="12"/>
        <v>6.8313658531675001</v>
      </c>
    </row>
    <row r="26" spans="1:10" x14ac:dyDescent="0.3">
      <c r="A26" s="11">
        <f t="shared" si="5"/>
        <v>28962</v>
      </c>
      <c r="B26" s="8">
        <f t="shared" si="6"/>
        <v>5.4901919758887319</v>
      </c>
      <c r="C26" s="8">
        <f t="shared" si="13"/>
        <v>5.5760979650936981</v>
      </c>
      <c r="D26" s="8">
        <f t="shared" si="7"/>
        <v>5.6259909694785897</v>
      </c>
      <c r="E26" s="8">
        <f t="shared" si="8"/>
        <v>5.6423542653225143</v>
      </c>
      <c r="F26" s="8">
        <f t="shared" si="9"/>
        <v>5.6585857130337036</v>
      </c>
      <c r="G26" s="8">
        <f t="shared" si="10"/>
        <v>5.6746864982253751</v>
      </c>
      <c r="H26" s="8">
        <f t="shared" si="11"/>
        <v>5.69065779520764</v>
      </c>
      <c r="I26" s="8">
        <f t="shared" si="12"/>
        <v>5.7378063327895337</v>
      </c>
    </row>
    <row r="27" spans="1:10" x14ac:dyDescent="0.3">
      <c r="A27" s="11">
        <f t="shared" si="5"/>
        <v>45052</v>
      </c>
      <c r="B27" s="8">
        <f t="shared" si="6"/>
        <v>4.4721064466232079</v>
      </c>
      <c r="C27" s="8">
        <f t="shared" si="13"/>
        <v>4.6495509278865672</v>
      </c>
      <c r="D27" s="8">
        <f t="shared" si="7"/>
        <v>4.7508594002154076</v>
      </c>
      <c r="E27" s="8">
        <f t="shared" si="8"/>
        <v>4.7838042489401786</v>
      </c>
      <c r="F27" s="8">
        <f t="shared" si="9"/>
        <v>4.8163461634810085</v>
      </c>
      <c r="G27" s="8">
        <f t="shared" si="10"/>
        <v>4.848490653332366</v>
      </c>
      <c r="H27" s="8">
        <f t="shared" si="11"/>
        <v>4.8802431479730455</v>
      </c>
      <c r="I27" s="8">
        <f t="shared" si="12"/>
        <v>4.9732017803913013</v>
      </c>
    </row>
    <row r="28" spans="1:10" x14ac:dyDescent="0.3">
      <c r="A28" s="11">
        <f t="shared" si="5"/>
        <v>61141.999999999993</v>
      </c>
      <c r="B28" s="8">
        <f t="shared" si="6"/>
        <v>3.6715923980176211</v>
      </c>
      <c r="C28" s="8">
        <f t="shared" si="13"/>
        <v>3.9592457127231064</v>
      </c>
      <c r="D28" s="8">
        <f t="shared" si="7"/>
        <v>4.1206740359773235</v>
      </c>
      <c r="E28" s="8">
        <f t="shared" si="8"/>
        <v>4.1727243086014543</v>
      </c>
      <c r="F28" s="8">
        <f t="shared" si="9"/>
        <v>4.2239218114979966</v>
      </c>
      <c r="G28" s="8">
        <f t="shared" si="10"/>
        <v>4.274282164103016</v>
      </c>
      <c r="H28" s="8">
        <f t="shared" si="11"/>
        <v>4.3238206818584048</v>
      </c>
      <c r="I28" s="8">
        <f t="shared" si="12"/>
        <v>4.4676539487149949</v>
      </c>
    </row>
    <row r="29" spans="1:10" x14ac:dyDescent="0.3">
      <c r="A29" s="11">
        <f t="shared" si="5"/>
        <v>77232</v>
      </c>
      <c r="B29" s="8">
        <f t="shared" si="6"/>
        <v>3.054978455840601</v>
      </c>
      <c r="C29" s="8">
        <f t="shared" si="13"/>
        <v>3.4639221375697007</v>
      </c>
      <c r="D29" s="8">
        <f t="shared" si="7"/>
        <v>3.6894722003545155</v>
      </c>
      <c r="E29" s="8">
        <f t="shared" si="8"/>
        <v>3.7615778787898861</v>
      </c>
      <c r="F29" s="8">
        <f t="shared" si="9"/>
        <v>3.83220344047169</v>
      </c>
      <c r="G29" s="8">
        <f t="shared" si="10"/>
        <v>3.9013828316970907</v>
      </c>
      <c r="H29" s="8">
        <f t="shared" si="11"/>
        <v>3.96914917153752</v>
      </c>
      <c r="I29" s="8">
        <f t="shared" si="12"/>
        <v>4.1642891011018204</v>
      </c>
    </row>
    <row r="30" spans="1:10" x14ac:dyDescent="0.3">
      <c r="A30" s="11">
        <f t="shared" si="5"/>
        <v>109412</v>
      </c>
      <c r="B30" s="8">
        <f t="shared" si="6"/>
        <v>2.2618010554120138</v>
      </c>
      <c r="C30" s="8">
        <f t="shared" si="13"/>
        <v>2.9239404812416776</v>
      </c>
      <c r="D30" s="8">
        <f t="shared" si="7"/>
        <v>3.2765325076968503</v>
      </c>
      <c r="E30" s="8">
        <f t="shared" si="8"/>
        <v>3.3873222977612079</v>
      </c>
      <c r="F30" s="8">
        <f t="shared" si="9"/>
        <v>3.4949216275778872</v>
      </c>
      <c r="G30" s="8">
        <f t="shared" si="10"/>
        <v>3.5994329712204953</v>
      </c>
      <c r="H30" s="8">
        <f t="shared" si="11"/>
        <v>3.7009553079760336</v>
      </c>
      <c r="I30" s="8">
        <f t="shared" si="12"/>
        <v>3.9885282165129778</v>
      </c>
    </row>
    <row r="31" spans="1:10" x14ac:dyDescent="0.3">
      <c r="A31" s="11">
        <f t="shared" si="5"/>
        <v>141591.99999999997</v>
      </c>
      <c r="B31" s="8">
        <f t="shared" si="6"/>
        <v>1.9069506284688851</v>
      </c>
      <c r="C31" s="8">
        <f t="shared" si="13"/>
        <v>2.8106443333570859</v>
      </c>
      <c r="D31" s="8">
        <f t="shared" si="7"/>
        <v>3.2749652873770367</v>
      </c>
      <c r="E31" s="8">
        <f t="shared" si="8"/>
        <v>3.4183334022781739</v>
      </c>
      <c r="F31" s="8">
        <f t="shared" si="9"/>
        <v>3.5563894709262422</v>
      </c>
      <c r="G31" s="8">
        <f t="shared" si="10"/>
        <v>3.689352573977275</v>
      </c>
      <c r="H31" s="8">
        <f t="shared" si="11"/>
        <v>3.8174322070015991</v>
      </c>
      <c r="I31" s="8">
        <f t="shared" si="12"/>
        <v>4.1743304677930855</v>
      </c>
    </row>
    <row r="32" spans="1:10" x14ac:dyDescent="0.3">
      <c r="A32" s="11">
        <f t="shared" si="5"/>
        <v>173772</v>
      </c>
      <c r="B32" s="8">
        <f t="shared" si="6"/>
        <v>1.854214815841309</v>
      </c>
      <c r="C32" s="8">
        <f t="shared" si="13"/>
        <v>2.9691504714379064</v>
      </c>
      <c r="D32" s="8">
        <f t="shared" si="7"/>
        <v>3.5215442654546401</v>
      </c>
      <c r="E32" s="8">
        <f t="shared" si="8"/>
        <v>3.6891133927294444</v>
      </c>
      <c r="F32" s="8">
        <f t="shared" si="9"/>
        <v>3.8490929862445995</v>
      </c>
      <c r="G32" s="8">
        <f t="shared" si="10"/>
        <v>4.0018648713132476</v>
      </c>
      <c r="H32" s="8">
        <f t="shared" si="11"/>
        <v>4.147790515340132</v>
      </c>
      <c r="I32" s="8">
        <f t="shared" si="12"/>
        <v>4.5478225164403749</v>
      </c>
    </row>
    <row r="35" spans="1:9" x14ac:dyDescent="0.3">
      <c r="A35" s="14" t="s">
        <v>18</v>
      </c>
      <c r="B35" s="22" t="s">
        <v>19</v>
      </c>
      <c r="C35" s="22"/>
      <c r="D35" s="22"/>
      <c r="E35" s="22"/>
      <c r="F35" s="22"/>
      <c r="G35" s="22"/>
      <c r="H35" s="22"/>
      <c r="I35" s="22"/>
    </row>
    <row r="36" spans="1:9" x14ac:dyDescent="0.3">
      <c r="A36" s="14">
        <v>8</v>
      </c>
      <c r="B36" s="15">
        <f>($A36-B23)^2</f>
        <v>0</v>
      </c>
      <c r="C36" s="15">
        <f>($A36-C23)^2</f>
        <v>0</v>
      </c>
      <c r="D36" s="15">
        <f t="shared" ref="D36:I36" si="14">($A36-D23)^2</f>
        <v>0</v>
      </c>
      <c r="E36" s="15">
        <f t="shared" si="14"/>
        <v>0</v>
      </c>
      <c r="F36" s="15">
        <f t="shared" si="14"/>
        <v>0</v>
      </c>
      <c r="G36" s="15">
        <f t="shared" si="14"/>
        <v>0</v>
      </c>
      <c r="H36" s="15">
        <f t="shared" si="14"/>
        <v>0</v>
      </c>
      <c r="I36" s="15">
        <f t="shared" si="14"/>
        <v>0</v>
      </c>
    </row>
    <row r="37" spans="1:9" x14ac:dyDescent="0.3">
      <c r="A37" s="14">
        <v>6.7</v>
      </c>
      <c r="B37" s="15">
        <f t="shared" ref="B37:I45" si="15">($A37-B24)^2</f>
        <v>0.66032829400997295</v>
      </c>
      <c r="C37" s="15">
        <f t="shared" si="15"/>
        <v>0.66852183666342091</v>
      </c>
      <c r="D37" s="15">
        <f t="shared" si="15"/>
        <v>0.67343103917874159</v>
      </c>
      <c r="E37" s="15">
        <f t="shared" si="15"/>
        <v>0.67506625556388977</v>
      </c>
      <c r="F37" s="15">
        <f t="shared" si="15"/>
        <v>0.67670087133965484</v>
      </c>
      <c r="G37" s="15">
        <f t="shared" si="15"/>
        <v>0.67833488151895283</v>
      </c>
      <c r="H37" s="15">
        <f t="shared" si="15"/>
        <v>0.67996828114285857</v>
      </c>
      <c r="I37" s="15">
        <f t="shared" si="15"/>
        <v>0.68486476751382697</v>
      </c>
    </row>
    <row r="38" spans="1:9" x14ac:dyDescent="0.3">
      <c r="A38" s="14">
        <v>5.3</v>
      </c>
      <c r="B38" s="15">
        <f t="shared" si="15"/>
        <v>2.1462135066036709</v>
      </c>
      <c r="C38" s="15">
        <f t="shared" si="15"/>
        <v>2.212787447871694</v>
      </c>
      <c r="D38" s="15">
        <f t="shared" si="15"/>
        <v>2.252601808805347</v>
      </c>
      <c r="E38" s="15">
        <f t="shared" si="15"/>
        <v>2.2658501449562145</v>
      </c>
      <c r="F38" s="15">
        <f t="shared" si="15"/>
        <v>2.2790865334318133</v>
      </c>
      <c r="G38" s="15">
        <f t="shared" si="15"/>
        <v>2.2923107457675034</v>
      </c>
      <c r="H38" s="15">
        <f t="shared" si="15"/>
        <v>2.3055225567134525</v>
      </c>
      <c r="I38" s="15">
        <f t="shared" si="15"/>
        <v>2.3450813762474261</v>
      </c>
    </row>
    <row r="39" spans="1:9" x14ac:dyDescent="0.3">
      <c r="A39" s="14">
        <v>3.8</v>
      </c>
      <c r="B39" s="15">
        <f t="shared" si="15"/>
        <v>2.856748915358656</v>
      </c>
      <c r="C39" s="15">
        <f t="shared" si="15"/>
        <v>3.1545239816099762</v>
      </c>
      <c r="D39" s="15">
        <f t="shared" si="15"/>
        <v>3.3342430206173606</v>
      </c>
      <c r="E39" s="15">
        <f t="shared" si="15"/>
        <v>3.3942692389520621</v>
      </c>
      <c r="F39" s="15">
        <f t="shared" si="15"/>
        <v>3.4543408526930013</v>
      </c>
      <c r="G39" s="15">
        <f t="shared" si="15"/>
        <v>3.5144494666285198</v>
      </c>
      <c r="H39" s="15">
        <f t="shared" si="15"/>
        <v>3.5745868985794154</v>
      </c>
      <c r="I39" s="15">
        <f t="shared" si="15"/>
        <v>3.7550933833992217</v>
      </c>
    </row>
    <row r="40" spans="1:9" x14ac:dyDescent="0.3">
      <c r="A40" s="14">
        <v>3.2</v>
      </c>
      <c r="B40" s="15">
        <f t="shared" si="15"/>
        <v>1.6182548115403239</v>
      </c>
      <c r="C40" s="15">
        <f t="shared" si="15"/>
        <v>2.1011978925368076</v>
      </c>
      <c r="D40" s="15">
        <f t="shared" si="15"/>
        <v>2.4051648792364935</v>
      </c>
      <c r="E40" s="15">
        <f t="shared" si="15"/>
        <v>2.508435898960963</v>
      </c>
      <c r="F40" s="15">
        <f t="shared" si="15"/>
        <v>2.6125749201997746</v>
      </c>
      <c r="G40" s="15">
        <f t="shared" si="15"/>
        <v>2.71752143412417</v>
      </c>
      <c r="H40" s="15">
        <f t="shared" si="15"/>
        <v>2.823217036310369</v>
      </c>
      <c r="I40" s="15">
        <f t="shared" si="15"/>
        <v>3.1442445539828801</v>
      </c>
    </row>
    <row r="41" spans="1:9" x14ac:dyDescent="0.3">
      <c r="A41" s="14">
        <v>2.8</v>
      </c>
      <c r="B41" s="15">
        <f t="shared" si="15"/>
        <v>0.75967330828210744</v>
      </c>
      <c r="C41" s="15">
        <f t="shared" si="15"/>
        <v>1.3438506224669033</v>
      </c>
      <c r="D41" s="15">
        <f t="shared" si="15"/>
        <v>1.7441799093046333</v>
      </c>
      <c r="E41" s="15">
        <f t="shared" si="15"/>
        <v>1.884372027425341</v>
      </c>
      <c r="F41" s="15">
        <f t="shared" si="15"/>
        <v>2.0275533252597366</v>
      </c>
      <c r="G41" s="15">
        <f t="shared" si="15"/>
        <v>2.1735078993922725</v>
      </c>
      <c r="H41" s="15">
        <f t="shared" si="15"/>
        <v>2.3220294704594142</v>
      </c>
      <c r="I41" s="15">
        <f t="shared" si="15"/>
        <v>2.7810696926647154</v>
      </c>
    </row>
    <row r="42" spans="1:9" x14ac:dyDescent="0.3">
      <c r="A42" s="14">
        <v>2.8</v>
      </c>
      <c r="B42" s="15">
        <f t="shared" si="15"/>
        <v>6.5014012942857413E-2</v>
      </c>
      <c r="C42" s="15">
        <f t="shared" si="15"/>
        <v>0.44079260475512078</v>
      </c>
      <c r="D42" s="15">
        <f t="shared" si="15"/>
        <v>0.79116079520350369</v>
      </c>
      <c r="E42" s="15">
        <f t="shared" si="15"/>
        <v>0.9246320169780573</v>
      </c>
      <c r="F42" s="15">
        <f t="shared" si="15"/>
        <v>1.065443942521594</v>
      </c>
      <c r="G42" s="15">
        <f t="shared" si="15"/>
        <v>1.2130441419571023</v>
      </c>
      <c r="H42" s="15">
        <f t="shared" si="15"/>
        <v>1.3669097853068697</v>
      </c>
      <c r="I42" s="15">
        <f t="shared" si="15"/>
        <v>1.8612847513852135</v>
      </c>
    </row>
    <row r="43" spans="1:9" x14ac:dyDescent="0.3">
      <c r="A43" s="14">
        <v>3.1</v>
      </c>
      <c r="B43" s="15">
        <f t="shared" si="15"/>
        <v>0.70257747070841403</v>
      </c>
      <c r="C43" s="15">
        <f t="shared" si="15"/>
        <v>3.0996954145412106E-2</v>
      </c>
      <c r="D43" s="15">
        <f t="shared" si="15"/>
        <v>3.1163726273738493E-2</v>
      </c>
      <c r="E43" s="15">
        <f t="shared" si="15"/>
        <v>8.255410279078014E-2</v>
      </c>
      <c r="F43" s="15">
        <f t="shared" si="15"/>
        <v>0.15596309192876734</v>
      </c>
      <c r="G43" s="15">
        <f t="shared" si="15"/>
        <v>0.24943329274213202</v>
      </c>
      <c r="H43" s="15">
        <f t="shared" si="15"/>
        <v>0.36114728218456926</v>
      </c>
      <c r="I43" s="15">
        <f t="shared" si="15"/>
        <v>0.7894823915397331</v>
      </c>
    </row>
    <row r="44" spans="1:9" x14ac:dyDescent="0.3">
      <c r="A44" s="14">
        <v>4.0999999999999996</v>
      </c>
      <c r="B44" s="15">
        <f t="shared" si="15"/>
        <v>4.8094655459730165</v>
      </c>
      <c r="C44" s="15">
        <f t="shared" si="15"/>
        <v>1.6624380351041925</v>
      </c>
      <c r="D44" s="15">
        <f t="shared" si="15"/>
        <v>0.680682277032855</v>
      </c>
      <c r="E44" s="15">
        <f t="shared" si="15"/>
        <v>0.46466935044964935</v>
      </c>
      <c r="F44" s="15">
        <f t="shared" si="15"/>
        <v>0.29551240731985046</v>
      </c>
      <c r="G44" s="15">
        <f t="shared" si="15"/>
        <v>0.16863130849908911</v>
      </c>
      <c r="H44" s="15">
        <f t="shared" si="15"/>
        <v>7.9844557639986921E-2</v>
      </c>
      <c r="I44" s="15">
        <f t="shared" si="15"/>
        <v>5.5250184423389697E-3</v>
      </c>
    </row>
    <row r="45" spans="1:9" x14ac:dyDescent="0.3">
      <c r="A45" s="14">
        <v>5.3</v>
      </c>
      <c r="B45" s="15">
        <f t="shared" si="15"/>
        <v>11.873435535367543</v>
      </c>
      <c r="C45" s="15">
        <f t="shared" si="15"/>
        <v>5.4328595247981326</v>
      </c>
      <c r="D45" s="15">
        <f t="shared" si="15"/>
        <v>3.1629047997372752</v>
      </c>
      <c r="E45" s="15">
        <f t="shared" si="15"/>
        <v>2.5949556614836409</v>
      </c>
      <c r="F45" s="15">
        <f t="shared" si="15"/>
        <v>2.1051311625646134</v>
      </c>
      <c r="G45" s="15">
        <f t="shared" si="15"/>
        <v>1.6851548123305706</v>
      </c>
      <c r="H45" s="15">
        <f t="shared" si="15"/>
        <v>1.3275866965401582</v>
      </c>
      <c r="I45" s="15">
        <f t="shared" si="15"/>
        <v>0.56577096677408978</v>
      </c>
    </row>
    <row r="46" spans="1:9" x14ac:dyDescent="0.3">
      <c r="A46" s="16" t="s">
        <v>20</v>
      </c>
      <c r="B46" s="17">
        <f>SQRT((SUM(B36:B45)/10))</f>
        <v>1.5966123950660838</v>
      </c>
      <c r="C46" s="17">
        <f>SQRT((SUM(C36:C45)/10))</f>
        <v>1.3056787085631618</v>
      </c>
      <c r="D46" s="17">
        <f t="shared" ref="D46:I46" si="16">SQRT((SUM(D36:D45)/10))</f>
        <v>1.227824590704631</v>
      </c>
      <c r="E46" s="17">
        <f t="shared" si="16"/>
        <v>1.2163389617027236</v>
      </c>
      <c r="F46" s="17">
        <f t="shared" si="16"/>
        <v>1.2112929912807555</v>
      </c>
      <c r="G46" s="17">
        <f t="shared" si="16"/>
        <v>1.2121216103576538</v>
      </c>
      <c r="H46" s="17">
        <f t="shared" si="16"/>
        <v>1.2182287373427494</v>
      </c>
      <c r="I46" s="17">
        <f t="shared" si="16"/>
        <v>1.2622367805586021</v>
      </c>
    </row>
    <row r="47" spans="1:9" x14ac:dyDescent="0.3">
      <c r="C47" s="6"/>
    </row>
    <row r="51" spans="1:9" s="4" customFormat="1" x14ac:dyDescent="0.3">
      <c r="A51" s="22" t="s">
        <v>21</v>
      </c>
      <c r="B51" s="22"/>
      <c r="C51" s="22"/>
      <c r="D51" s="22"/>
      <c r="E51" s="22"/>
      <c r="F51" s="22"/>
      <c r="G51" s="22"/>
      <c r="H51" s="22"/>
      <c r="I51" s="22"/>
    </row>
    <row r="52" spans="1:9" x14ac:dyDescent="0.3">
      <c r="A52" s="18"/>
    </row>
    <row r="53" spans="1:9" x14ac:dyDescent="0.3">
      <c r="A53" s="20" t="s">
        <v>17</v>
      </c>
      <c r="B53" s="20">
        <v>0.23</v>
      </c>
      <c r="C53" s="20">
        <v>0.2</v>
      </c>
      <c r="D53" s="20">
        <v>0.26</v>
      </c>
      <c r="E53" s="20">
        <v>0.25</v>
      </c>
      <c r="F53" s="20">
        <v>0.3</v>
      </c>
      <c r="G53" s="20">
        <v>0.35</v>
      </c>
      <c r="H53" s="20">
        <v>0.38</v>
      </c>
      <c r="I53" s="20">
        <v>0.4</v>
      </c>
    </row>
    <row r="54" spans="1:9" x14ac:dyDescent="0.3">
      <c r="A54" s="20" t="s">
        <v>16</v>
      </c>
      <c r="B54" s="20">
        <v>0.21</v>
      </c>
      <c r="C54" s="20">
        <v>0.18</v>
      </c>
      <c r="D54" s="20">
        <v>0.25</v>
      </c>
      <c r="E54" s="20">
        <v>0.2</v>
      </c>
      <c r="F54" s="20">
        <v>0.28000000000000003</v>
      </c>
      <c r="G54" s="20">
        <v>0.3</v>
      </c>
      <c r="H54" s="20">
        <v>0.3</v>
      </c>
      <c r="I54" s="20">
        <v>0.35</v>
      </c>
    </row>
    <row r="55" spans="1:9" x14ac:dyDescent="0.3">
      <c r="A55" s="11" t="s">
        <v>14</v>
      </c>
      <c r="B55" s="21" t="s">
        <v>15</v>
      </c>
      <c r="C55" s="21"/>
      <c r="D55" s="21"/>
      <c r="E55" s="21"/>
      <c r="F55" s="21"/>
      <c r="G55" s="21"/>
      <c r="H55" s="21"/>
      <c r="I55" s="21"/>
    </row>
    <row r="56" spans="1:9" x14ac:dyDescent="0.3">
      <c r="A56" s="11">
        <f>C3</f>
        <v>0</v>
      </c>
      <c r="B56" s="19">
        <f>(8.3-0.3*EXP(-$B$54*E3)-$B$53*12*(EXP(-$B$53*E3)-EXP(-$B$54*E3))/($B$54-$B$53))</f>
        <v>8</v>
      </c>
      <c r="C56" s="19">
        <f>(8.3-0.3*EXP(-$C$54*E3)-$C$53*12*(EXP(-$C$53*E3)-EXP(-$C$54*E3))/($C$54-$C$53))</f>
        <v>8</v>
      </c>
      <c r="D56" s="19">
        <f>(8.3-0.3*EXP(-$D$54*E3)-$D$53*12*(EXP(-$D$53*E3)-EXP(-$D$54*E3))/($D$54-$D$53))</f>
        <v>8</v>
      </c>
      <c r="E56" s="19">
        <f>(8.3-0.3*EXP(-$E$54*E3)-$E$53*12*(EXP(-$E$53*E3)-EXP(-$E$54*E3))/($E$54-$E$53))</f>
        <v>8</v>
      </c>
      <c r="F56" s="19">
        <f>(8.3-0.3*EXP(-$F$54*E3)-$F$53*12*(EXP(-$F$53*E3)-EXP(-$F$54*E3))/($F$54-$F$53))</f>
        <v>8</v>
      </c>
      <c r="G56" s="19">
        <f>(8.3-0.3*EXP(-$G$54*E3)-$G$53*12*(EXP(-$G$53*E3)-EXP(-$G$54*E3))/($G$54-$G$53))</f>
        <v>8</v>
      </c>
      <c r="H56" s="19">
        <f>(8.3-0.3*EXP(-$H$54*E3)-$H$53*12*(EXP(-$H$53*E3)-EXP(-$H$54*E3))/($H$54-$H$53))</f>
        <v>8</v>
      </c>
      <c r="I56" s="19">
        <f>(8.3-0.3*EXP(-$B$54*E3)-$B$53*12*(EXP(-$B$53*E3)-EXP(-$B$54*E3))/($B$54-$B$53))</f>
        <v>8</v>
      </c>
    </row>
    <row r="57" spans="1:9" x14ac:dyDescent="0.3">
      <c r="A57" s="11">
        <f t="shared" ref="A57:A65" si="17">C4</f>
        <v>4827</v>
      </c>
      <c r="B57" s="19">
        <f t="shared" ref="B57:B65" si="18">(8.3-0.3*EXP(-$B$54*E4)-$B$53*12*(EXP(-$B$53*E4)-EXP(-$B$54*E4))/($B$54-$B$53))</f>
        <v>7.5181518690547335</v>
      </c>
      <c r="C57" s="19">
        <f t="shared" ref="C57:C65" si="19">(8.3-0.3*EXP(-$C$54*E4)-$C$53*12*(EXP(-$C$53*E4)-EXP(-$C$54*E4))/($C$54-$C$53))</f>
        <v>7.5784826493398842</v>
      </c>
      <c r="D57" s="19">
        <f t="shared" ref="D57:D65" si="20">(8.3-0.3*EXP(-$D$54*E4)-$D$53*12*(EXP(-$D$53*E4)-EXP(-$D$54*E4))/($D$54-$D$53))</f>
        <v>7.4595658845070805</v>
      </c>
      <c r="E57" s="19">
        <f t="shared" ref="E57:E65" si="21">(8.3-0.3*EXP(-$E$54*E4)-$E$53*12*(EXP(-$E$53*E4)-EXP(-$E$54*E4))/($E$54-$E$53))</f>
        <v>7.4752112360166958</v>
      </c>
      <c r="F57" s="19">
        <f t="shared" ref="F57:F65" si="22">(8.3-0.3*EXP(-$F$54*E4)-$F$53*12*(EXP(-$F$53*E4)-EXP(-$F$54*E4))/($F$54-$F$53))</f>
        <v>7.3800712447951202</v>
      </c>
      <c r="G57" s="19">
        <f t="shared" ref="G57:G65" si="23">(8.3-0.3*EXP(-$G$54*E4)-$G$53*12*(EXP(-$G$53*E4)-EXP(-$G$54*E4))/($G$54-$G$53))</f>
        <v>7.2800801017499746</v>
      </c>
      <c r="H57" s="19">
        <f t="shared" ref="H57:H65" si="24">(8.3-0.3*EXP(-$H$54*E4)-$H$53*12*(EXP(-$H$53*E4)-EXP(-$H$54*E4))/($H$54-$H$53))</f>
        <v>7.2192006978589065</v>
      </c>
      <c r="I57" s="19">
        <f t="shared" ref="I57:I65" si="25">(8.3-0.3*EXP(-$B$54*E4)-$B$53*12*(EXP(-$B$53*E4)-EXP(-$B$54*E4))/($B$54-$B$53))</f>
        <v>7.5181518690547335</v>
      </c>
    </row>
    <row r="58" spans="1:9" x14ac:dyDescent="0.3">
      <c r="A58" s="11">
        <f t="shared" si="17"/>
        <v>12872</v>
      </c>
      <c r="B58" s="19">
        <f t="shared" si="18"/>
        <v>6.8009306999630406</v>
      </c>
      <c r="C58" s="19">
        <f t="shared" si="19"/>
        <v>6.9411113976013201</v>
      </c>
      <c r="D58" s="19">
        <f t="shared" si="20"/>
        <v>6.6699102582679846</v>
      </c>
      <c r="E58" s="19">
        <f t="shared" si="21"/>
        <v>6.696018251103248</v>
      </c>
      <c r="F58" s="19">
        <f t="shared" si="22"/>
        <v>6.490947135639515</v>
      </c>
      <c r="G58" s="19">
        <f t="shared" si="23"/>
        <v>6.2666083906422587</v>
      </c>
      <c r="H58" s="19">
        <f t="shared" si="24"/>
        <v>6.1286974909454148</v>
      </c>
      <c r="I58" s="19">
        <f t="shared" si="25"/>
        <v>6.8009306999630406</v>
      </c>
    </row>
    <row r="59" spans="1:9" x14ac:dyDescent="0.3">
      <c r="A59" s="11">
        <f t="shared" si="17"/>
        <v>28962</v>
      </c>
      <c r="B59" s="19">
        <f t="shared" si="18"/>
        <v>5.6508761366272777</v>
      </c>
      <c r="C59" s="19">
        <f t="shared" si="19"/>
        <v>5.8858858510242786</v>
      </c>
      <c r="D59" s="19">
        <f t="shared" si="20"/>
        <v>5.4512634120171288</v>
      </c>
      <c r="E59" s="19">
        <f t="shared" si="21"/>
        <v>5.4528032768854384</v>
      </c>
      <c r="F59" s="19">
        <f t="shared" si="22"/>
        <v>5.1713609348820615</v>
      </c>
      <c r="G59" s="19">
        <f t="shared" si="23"/>
        <v>4.8211543041155309</v>
      </c>
      <c r="H59" s="19">
        <f t="shared" si="24"/>
        <v>4.5995563511473101</v>
      </c>
      <c r="I59" s="19">
        <f t="shared" si="25"/>
        <v>5.6508761366272777</v>
      </c>
    </row>
    <row r="60" spans="1:9" x14ac:dyDescent="0.3">
      <c r="A60" s="11">
        <f t="shared" si="17"/>
        <v>45052</v>
      </c>
      <c r="B60" s="19">
        <f t="shared" si="18"/>
        <v>4.8187722806742066</v>
      </c>
      <c r="C60" s="19">
        <f t="shared" si="19"/>
        <v>5.0821930639708395</v>
      </c>
      <c r="D60" s="19">
        <f t="shared" si="20"/>
        <v>4.6243511948005285</v>
      </c>
      <c r="E60" s="19">
        <f t="shared" si="21"/>
        <v>4.5603659390291096</v>
      </c>
      <c r="F60" s="19">
        <f t="shared" si="22"/>
        <v>4.3355667588622673</v>
      </c>
      <c r="G60" s="19">
        <f t="shared" si="23"/>
        <v>3.9710477365016219</v>
      </c>
      <c r="H60" s="19">
        <f t="shared" si="24"/>
        <v>3.7290824910036164</v>
      </c>
      <c r="I60" s="19">
        <f t="shared" si="25"/>
        <v>4.8187722806742066</v>
      </c>
    </row>
    <row r="61" spans="1:9" x14ac:dyDescent="0.3">
      <c r="A61" s="11">
        <f t="shared" si="17"/>
        <v>61141.999999999993</v>
      </c>
      <c r="B61" s="19">
        <f t="shared" si="18"/>
        <v>4.2421573982262224</v>
      </c>
      <c r="C61" s="19">
        <f t="shared" si="19"/>
        <v>4.4870984952778725</v>
      </c>
      <c r="D61" s="19">
        <f t="shared" si="20"/>
        <v>4.1005860272915466</v>
      </c>
      <c r="E61" s="19">
        <f t="shared" si="21"/>
        <v>3.9481933396096389</v>
      </c>
      <c r="F61" s="19">
        <f t="shared" si="22"/>
        <v>3.859947369732537</v>
      </c>
      <c r="G61" s="19">
        <f t="shared" si="23"/>
        <v>3.5468313863724559</v>
      </c>
      <c r="H61" s="19">
        <f t="shared" si="24"/>
        <v>3.3215494758787267</v>
      </c>
      <c r="I61" s="19">
        <f t="shared" si="25"/>
        <v>4.2421573982262224</v>
      </c>
    </row>
    <row r="62" spans="1:9" x14ac:dyDescent="0.3">
      <c r="A62" s="11">
        <f t="shared" si="17"/>
        <v>77232</v>
      </c>
      <c r="B62" s="19">
        <f t="shared" si="18"/>
        <v>3.8693440380214046</v>
      </c>
      <c r="C62" s="19">
        <f t="shared" si="19"/>
        <v>4.0641146883800507</v>
      </c>
      <c r="D62" s="19">
        <f t="shared" si="20"/>
        <v>3.8089252466406869</v>
      </c>
      <c r="E62" s="19">
        <f t="shared" si="21"/>
        <v>3.5582541332305198</v>
      </c>
      <c r="F62" s="19">
        <f t="shared" si="22"/>
        <v>3.648497286690688</v>
      </c>
      <c r="G62" s="19">
        <f t="shared" si="23"/>
        <v>3.4211788778720207</v>
      </c>
      <c r="H62" s="19">
        <f t="shared" si="24"/>
        <v>3.2320985239651288</v>
      </c>
      <c r="I62" s="19">
        <f t="shared" si="25"/>
        <v>3.8693440380214046</v>
      </c>
    </row>
    <row r="63" spans="1:9" x14ac:dyDescent="0.3">
      <c r="A63" s="11">
        <f t="shared" si="17"/>
        <v>109412</v>
      </c>
      <c r="B63" s="19">
        <f t="shared" si="18"/>
        <v>3.5721032693425174</v>
      </c>
      <c r="C63" s="19">
        <f t="shared" si="19"/>
        <v>3.6154604334466969</v>
      </c>
      <c r="D63" s="19">
        <f t="shared" si="20"/>
        <v>3.7066089856524611</v>
      </c>
      <c r="E63" s="19">
        <f t="shared" si="21"/>
        <v>3.2632793201922459</v>
      </c>
      <c r="F63" s="19">
        <f t="shared" si="22"/>
        <v>3.7388114917466755</v>
      </c>
      <c r="G63" s="19">
        <f t="shared" si="23"/>
        <v>3.7105024008039846</v>
      </c>
      <c r="H63" s="19">
        <f t="shared" si="24"/>
        <v>3.6111585087177653</v>
      </c>
      <c r="I63" s="19">
        <f t="shared" si="25"/>
        <v>3.5721032693425174</v>
      </c>
    </row>
    <row r="64" spans="1:9" x14ac:dyDescent="0.3">
      <c r="A64" s="11">
        <f t="shared" si="17"/>
        <v>141591.99999999997</v>
      </c>
      <c r="B64" s="19">
        <f t="shared" si="18"/>
        <v>3.6694948001159267</v>
      </c>
      <c r="C64" s="19">
        <f t="shared" si="19"/>
        <v>3.5418221079266985</v>
      </c>
      <c r="D64" s="19">
        <f t="shared" si="20"/>
        <v>3.9904182820040344</v>
      </c>
      <c r="E64" s="19">
        <f t="shared" si="21"/>
        <v>3.3900669249483784</v>
      </c>
      <c r="F64" s="19">
        <f t="shared" si="22"/>
        <v>4.1992433189203222</v>
      </c>
      <c r="G64" s="19">
        <f t="shared" si="23"/>
        <v>4.3425680924704801</v>
      </c>
      <c r="H64" s="19">
        <f t="shared" si="24"/>
        <v>4.322487771716224</v>
      </c>
      <c r="I64" s="19">
        <f t="shared" si="25"/>
        <v>3.6694948001159267</v>
      </c>
    </row>
    <row r="65" spans="1:9" x14ac:dyDescent="0.3">
      <c r="A65" s="11">
        <f t="shared" si="17"/>
        <v>173772</v>
      </c>
      <c r="B65" s="19">
        <f t="shared" si="18"/>
        <v>3.9898691883791235</v>
      </c>
      <c r="C65" s="19">
        <f t="shared" si="19"/>
        <v>3.7053965128548239</v>
      </c>
      <c r="D65" s="19">
        <f t="shared" si="20"/>
        <v>4.4583319257953757</v>
      </c>
      <c r="E65" s="19">
        <f t="shared" si="21"/>
        <v>3.7506485514360977</v>
      </c>
      <c r="F65" s="19">
        <f t="shared" si="22"/>
        <v>4.7977755649369449</v>
      </c>
      <c r="G65" s="19">
        <f t="shared" si="23"/>
        <v>5.0582972151705849</v>
      </c>
      <c r="H65" s="19">
        <f t="shared" si="24"/>
        <v>5.0934636032760663</v>
      </c>
      <c r="I65" s="19">
        <f t="shared" si="25"/>
        <v>3.9898691883791235</v>
      </c>
    </row>
    <row r="66" spans="1:9" x14ac:dyDescent="0.3">
      <c r="G66"/>
    </row>
    <row r="67" spans="1:9" x14ac:dyDescent="0.3">
      <c r="G67"/>
    </row>
    <row r="68" spans="1:9" x14ac:dyDescent="0.3">
      <c r="A68" s="14" t="s">
        <v>18</v>
      </c>
      <c r="B68" s="22" t="s">
        <v>19</v>
      </c>
      <c r="C68" s="22"/>
      <c r="D68" s="22"/>
      <c r="E68" s="22"/>
      <c r="F68" s="22"/>
      <c r="G68" s="22"/>
      <c r="H68" s="22"/>
      <c r="I68" s="22"/>
    </row>
    <row r="69" spans="1:9" x14ac:dyDescent="0.3">
      <c r="A69" s="14">
        <v>8</v>
      </c>
      <c r="B69" s="15">
        <f t="shared" ref="B69:I70" si="26">($A69-B56)^2</f>
        <v>0</v>
      </c>
      <c r="C69" s="15">
        <f>($A69-C56)^2</f>
        <v>0</v>
      </c>
      <c r="D69" s="15">
        <f t="shared" ref="D69:I69" si="27">($A69-D56)^2</f>
        <v>0</v>
      </c>
      <c r="E69" s="15">
        <f t="shared" si="27"/>
        <v>0</v>
      </c>
      <c r="F69" s="15">
        <f t="shared" si="27"/>
        <v>0</v>
      </c>
      <c r="G69" s="15">
        <f t="shared" si="27"/>
        <v>0</v>
      </c>
      <c r="H69" s="15">
        <f t="shared" si="27"/>
        <v>0</v>
      </c>
      <c r="I69" s="15">
        <f t="shared" si="27"/>
        <v>0</v>
      </c>
    </row>
    <row r="70" spans="1:9" x14ac:dyDescent="0.3">
      <c r="A70" s="14">
        <v>6.7</v>
      </c>
      <c r="B70" s="15">
        <f>($A70-B57)^2</f>
        <v>0.66937248083775358</v>
      </c>
      <c r="C70" s="15">
        <f t="shared" si="26"/>
        <v>0.77173176519122166</v>
      </c>
      <c r="D70" s="15">
        <f t="shared" si="26"/>
        <v>0.57694033290702329</v>
      </c>
      <c r="E70" s="15">
        <f t="shared" si="26"/>
        <v>0.60095246044653294</v>
      </c>
      <c r="F70" s="15">
        <f t="shared" si="26"/>
        <v>0.46249689799718408</v>
      </c>
      <c r="G70" s="15">
        <f t="shared" si="26"/>
        <v>0.33649292444626061</v>
      </c>
      <c r="H70" s="15">
        <f t="shared" si="26"/>
        <v>0.26956936465717535</v>
      </c>
      <c r="I70" s="15">
        <f t="shared" si="26"/>
        <v>0.66937248083775358</v>
      </c>
    </row>
    <row r="71" spans="1:9" x14ac:dyDescent="0.3">
      <c r="A71" s="14">
        <v>5.3</v>
      </c>
      <c r="B71" s="15">
        <f t="shared" ref="B71:I71" si="28">($A71-B58)^2</f>
        <v>2.2527929660915436</v>
      </c>
      <c r="C71" s="15">
        <f>($A71-C58)^2</f>
        <v>2.6932466193369589</v>
      </c>
      <c r="D71" s="15">
        <f t="shared" si="28"/>
        <v>1.8766541157078567</v>
      </c>
      <c r="E71" s="15">
        <f t="shared" si="28"/>
        <v>1.9488669574133717</v>
      </c>
      <c r="F71" s="15">
        <f t="shared" si="28"/>
        <v>1.4183550798879656</v>
      </c>
      <c r="G71" s="15">
        <f t="shared" si="28"/>
        <v>0.93433178086001778</v>
      </c>
      <c r="H71" s="15">
        <f t="shared" si="28"/>
        <v>0.68673953149922617</v>
      </c>
      <c r="I71" s="15">
        <f t="shared" si="28"/>
        <v>2.2527929660915436</v>
      </c>
    </row>
    <row r="72" spans="1:9" x14ac:dyDescent="0.3">
      <c r="A72" s="14">
        <v>3.8</v>
      </c>
      <c r="B72" s="15">
        <f t="shared" ref="B72:I72" si="29">($A72-B59)^2</f>
        <v>3.4257424731363177</v>
      </c>
      <c r="C72" s="15">
        <f t="shared" si="29"/>
        <v>4.3509197835032802</v>
      </c>
      <c r="D72" s="15">
        <f t="shared" si="29"/>
        <v>2.7266708558664505</v>
      </c>
      <c r="E72" s="15">
        <f t="shared" si="29"/>
        <v>2.7317586720832439</v>
      </c>
      <c r="F72" s="15">
        <f t="shared" si="29"/>
        <v>1.8806308137206023</v>
      </c>
      <c r="G72" s="15">
        <f t="shared" si="29"/>
        <v>1.0427561128136746</v>
      </c>
      <c r="H72" s="15">
        <f t="shared" si="29"/>
        <v>0.63929035866000095</v>
      </c>
      <c r="I72" s="15">
        <f t="shared" si="29"/>
        <v>3.4257424731363177</v>
      </c>
    </row>
    <row r="73" spans="1:9" x14ac:dyDescent="0.3">
      <c r="A73" s="14">
        <v>3.2</v>
      </c>
      <c r="B73" s="15">
        <f t="shared" ref="B73:I73" si="30">($A73-B60)^2</f>
        <v>2.6204236966791719</v>
      </c>
      <c r="C73" s="15">
        <f t="shared" si="30"/>
        <v>3.5426507300599361</v>
      </c>
      <c r="D73" s="15">
        <f t="shared" si="30"/>
        <v>2.0287763261296927</v>
      </c>
      <c r="E73" s="15">
        <f t="shared" si="30"/>
        <v>1.8505954880705506</v>
      </c>
      <c r="F73" s="15">
        <f t="shared" si="30"/>
        <v>1.2895118638329544</v>
      </c>
      <c r="G73" s="15">
        <f t="shared" si="30"/>
        <v>0.59451461196427424</v>
      </c>
      <c r="H73" s="15">
        <f t="shared" si="30"/>
        <v>0.27992828228659167</v>
      </c>
      <c r="I73" s="15">
        <f t="shared" si="30"/>
        <v>2.6204236966791719</v>
      </c>
    </row>
    <row r="74" spans="1:9" x14ac:dyDescent="0.3">
      <c r="A74" s="14">
        <v>2.8</v>
      </c>
      <c r="B74" s="15">
        <f t="shared" ref="B74:I74" si="31">($A74-B61)^2</f>
        <v>2.0798179612586276</v>
      </c>
      <c r="C74" s="15">
        <f t="shared" si="31"/>
        <v>2.8463013327688622</v>
      </c>
      <c r="D74" s="15">
        <f t="shared" si="31"/>
        <v>1.6915240143860082</v>
      </c>
      <c r="E74" s="15">
        <f t="shared" si="31"/>
        <v>1.3183479451239359</v>
      </c>
      <c r="F74" s="15">
        <f t="shared" si="31"/>
        <v>1.1234884266029239</v>
      </c>
      <c r="G74" s="15">
        <f t="shared" si="31"/>
        <v>0.55775711967100472</v>
      </c>
      <c r="H74" s="15">
        <f t="shared" si="31"/>
        <v>0.27201385578937476</v>
      </c>
      <c r="I74" s="15">
        <f t="shared" si="31"/>
        <v>2.0798179612586276</v>
      </c>
    </row>
    <row r="75" spans="1:9" x14ac:dyDescent="0.3">
      <c r="A75" s="14">
        <v>2.8</v>
      </c>
      <c r="B75" s="15">
        <f t="shared" ref="B75:I75" si="32">($A75-B62)^2</f>
        <v>1.1434966716519235</v>
      </c>
      <c r="C75" s="15">
        <f t="shared" si="32"/>
        <v>1.5979859453781933</v>
      </c>
      <c r="D75" s="15">
        <f t="shared" si="32"/>
        <v>1.0179301533089713</v>
      </c>
      <c r="E75" s="15">
        <f t="shared" si="32"/>
        <v>0.57494933056116704</v>
      </c>
      <c r="F75" s="15">
        <f t="shared" si="32"/>
        <v>0.71994764552145984</v>
      </c>
      <c r="G75" s="15">
        <f t="shared" si="32"/>
        <v>0.38586319831434301</v>
      </c>
      <c r="H75" s="15">
        <f t="shared" si="32"/>
        <v>0.18670913441284309</v>
      </c>
      <c r="I75" s="15">
        <f t="shared" si="32"/>
        <v>1.1434966716519235</v>
      </c>
    </row>
    <row r="76" spans="1:9" x14ac:dyDescent="0.3">
      <c r="A76" s="14">
        <v>3.1</v>
      </c>
      <c r="B76" s="15">
        <f t="shared" ref="B76:I76" si="33">($A76-B63)^2</f>
        <v>0.22288149692389347</v>
      </c>
      <c r="C76" s="15">
        <f t="shared" si="33"/>
        <v>0.26569945844905651</v>
      </c>
      <c r="D76" s="15">
        <f t="shared" si="33"/>
        <v>0.36797446147430768</v>
      </c>
      <c r="E76" s="15">
        <f t="shared" si="33"/>
        <v>2.6660136402441921E-2</v>
      </c>
      <c r="F76" s="15">
        <f t="shared" si="33"/>
        <v>0.40808012198761273</v>
      </c>
      <c r="G76" s="15">
        <f t="shared" si="33"/>
        <v>0.37271318138742898</v>
      </c>
      <c r="H76" s="15">
        <f t="shared" si="33"/>
        <v>0.26128302103456968</v>
      </c>
      <c r="I76" s="15">
        <f t="shared" si="33"/>
        <v>0.22288149692389347</v>
      </c>
    </row>
    <row r="77" spans="1:9" x14ac:dyDescent="0.3">
      <c r="A77" s="14">
        <v>4.0999999999999996</v>
      </c>
      <c r="B77" s="15">
        <f t="shared" ref="B77:I77" si="34">($A77-B64)^2</f>
        <v>0.18533472712722562</v>
      </c>
      <c r="C77" s="15">
        <f t="shared" si="34"/>
        <v>0.31156255919939385</v>
      </c>
      <c r="D77" s="15">
        <f t="shared" si="34"/>
        <v>1.200815291894726E-2</v>
      </c>
      <c r="E77" s="15">
        <f t="shared" si="34"/>
        <v>0.50400497105225095</v>
      </c>
      <c r="F77" s="15">
        <f t="shared" si="34"/>
        <v>9.8492363503208547E-3</v>
      </c>
      <c r="G77" s="15">
        <f t="shared" si="34"/>
        <v>5.8839279484767582E-2</v>
      </c>
      <c r="H77" s="15">
        <f t="shared" si="34"/>
        <v>4.9500808563250766E-2</v>
      </c>
      <c r="I77" s="15">
        <f t="shared" si="34"/>
        <v>0.18533472712722562</v>
      </c>
    </row>
    <row r="78" spans="1:9" x14ac:dyDescent="0.3">
      <c r="A78" s="14">
        <v>5.3</v>
      </c>
      <c r="B78" s="15">
        <f t="shared" ref="B78:I78" si="35">($A78-B65)^2</f>
        <v>1.716442743558376</v>
      </c>
      <c r="C78" s="15">
        <f t="shared" si="35"/>
        <v>2.5427602812155552</v>
      </c>
      <c r="D78" s="15">
        <f t="shared" si="35"/>
        <v>0.70840514713532055</v>
      </c>
      <c r="E78" s="15">
        <f t="shared" si="35"/>
        <v>2.4004899111670621</v>
      </c>
      <c r="F78" s="15">
        <f t="shared" si="35"/>
        <v>0.25222938317440469</v>
      </c>
      <c r="G78" s="15">
        <f t="shared" si="35"/>
        <v>5.8420236194294428E-2</v>
      </c>
      <c r="H78" s="15">
        <f t="shared" si="35"/>
        <v>4.2657283171706063E-2</v>
      </c>
      <c r="I78" s="15">
        <f t="shared" si="35"/>
        <v>1.716442743558376</v>
      </c>
    </row>
    <row r="79" spans="1:9" x14ac:dyDescent="0.3">
      <c r="A79" s="16" t="s">
        <v>20</v>
      </c>
      <c r="B79" s="17">
        <f>SQRT((SUM(B69:B78)/10))</f>
        <v>1.1965076354651831</v>
      </c>
      <c r="C79" s="17">
        <f>SQRT((SUM(C69:C78)/10))</f>
        <v>1.3756038119713996</v>
      </c>
      <c r="D79" s="17">
        <f t="shared" ref="D79" si="36">SQRT((SUM(D69:D78)/10))</f>
        <v>1.0491369576863918</v>
      </c>
      <c r="E79" s="17">
        <f t="shared" ref="E79" si="37">SQRT((SUM(E69:E78)/10))</f>
        <v>1.0934635738020979</v>
      </c>
      <c r="F79" s="17">
        <f t="shared" ref="F79" si="38">SQRT((SUM(F69:F78)/10))</f>
        <v>0.86974648427432166</v>
      </c>
      <c r="G79" s="17">
        <f t="shared" ref="G79" si="39">SQRT((SUM(G69:G78)/10))</f>
        <v>0.65891489929550584</v>
      </c>
      <c r="H79" s="17">
        <f t="shared" ref="H79" si="40">SQRT((SUM(H69:H78)/10))</f>
        <v>0.51842951691379791</v>
      </c>
      <c r="I79" s="17">
        <f t="shared" ref="I79" si="41">SQRT((SUM(I69:I78)/10))</f>
        <v>1.1965076354651831</v>
      </c>
    </row>
  </sheetData>
  <mergeCells count="13">
    <mergeCell ref="A1:A2"/>
    <mergeCell ref="H1:H2"/>
    <mergeCell ref="I1:I2"/>
    <mergeCell ref="C1:C2"/>
    <mergeCell ref="B1:B2"/>
    <mergeCell ref="D1:D2"/>
    <mergeCell ref="E1:E2"/>
    <mergeCell ref="B55:I55"/>
    <mergeCell ref="B68:I68"/>
    <mergeCell ref="B20:I20"/>
    <mergeCell ref="B21:I21"/>
    <mergeCell ref="B35:I35"/>
    <mergeCell ref="A51:I51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2022-12-22T18:05:17Z</dcterms:created>
  <dcterms:modified xsi:type="dcterms:W3CDTF">2022-12-23T01:25:23Z</dcterms:modified>
</cp:coreProperties>
</file>