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6εξάμηνο\Τ.Ε.Π\"/>
    </mc:Choice>
  </mc:AlternateContent>
  <xr:revisionPtr revIDLastSave="0" documentId="13_ncr:1_{B712999D-92B3-49B2-8CE9-547209EBDDEA}" xr6:coauthVersionLast="46" xr6:coauthVersionMax="46" xr10:uidLastSave="{00000000-0000-0000-0000-000000000000}"/>
  <bookViews>
    <workbookView xWindow="-108" yWindow="-108" windowWidth="23256" windowHeight="12576" xr2:uid="{5B2B6BE9-E31F-48C0-B8ED-D7EBA857F8F1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63" i="1" s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3" i="1"/>
  <c r="G3" i="1"/>
  <c r="G64" i="1"/>
  <c r="G63" i="1"/>
  <c r="D3" i="1"/>
  <c r="AA4" i="1"/>
  <c r="AA5" i="1"/>
  <c r="AA6" i="1"/>
  <c r="AA7" i="1"/>
  <c r="AA10" i="1"/>
  <c r="AA12" i="1"/>
  <c r="AA13" i="1"/>
  <c r="AA14" i="1"/>
  <c r="AA15" i="1"/>
  <c r="AA18" i="1"/>
  <c r="AA20" i="1"/>
  <c r="AA21" i="1"/>
  <c r="AA22" i="1"/>
  <c r="AA23" i="1"/>
  <c r="AA26" i="1"/>
  <c r="AA28" i="1"/>
  <c r="Z4" i="1"/>
  <c r="Z5" i="1"/>
  <c r="Z6" i="1"/>
  <c r="Z7" i="1"/>
  <c r="Z8" i="1"/>
  <c r="AA8" i="1" s="1"/>
  <c r="Z9" i="1"/>
  <c r="AA9" i="1" s="1"/>
  <c r="Z10" i="1"/>
  <c r="Z11" i="1"/>
  <c r="AA11" i="1" s="1"/>
  <c r="Z12" i="1"/>
  <c r="Z13" i="1"/>
  <c r="Z14" i="1"/>
  <c r="Z15" i="1"/>
  <c r="Z16" i="1"/>
  <c r="AA16" i="1" s="1"/>
  <c r="Z17" i="1"/>
  <c r="AA17" i="1" s="1"/>
  <c r="Z18" i="1"/>
  <c r="Z19" i="1"/>
  <c r="AA19" i="1" s="1"/>
  <c r="Z20" i="1"/>
  <c r="Z21" i="1"/>
  <c r="Z22" i="1"/>
  <c r="Z23" i="1"/>
  <c r="Z24" i="1"/>
  <c r="AA24" i="1" s="1"/>
  <c r="Z25" i="1"/>
  <c r="AA25" i="1" s="1"/>
  <c r="Z26" i="1"/>
  <c r="Z27" i="1"/>
  <c r="AA27" i="1" s="1"/>
  <c r="Z28" i="1"/>
  <c r="Z3" i="1"/>
  <c r="H66" i="1"/>
  <c r="B20" i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3" i="1"/>
  <c r="D8" i="1"/>
  <c r="E8" i="1" s="1"/>
  <c r="F8" i="1" s="1"/>
  <c r="D4" i="1"/>
  <c r="D5" i="1"/>
  <c r="D6" i="1"/>
  <c r="D7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L3" i="1"/>
  <c r="K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3" i="1"/>
  <c r="E5" i="1" l="1"/>
  <c r="F5" i="1" s="1"/>
  <c r="G5" i="1" s="1"/>
  <c r="E56" i="1"/>
  <c r="F56" i="1" s="1"/>
  <c r="G56" i="1" s="1"/>
  <c r="E48" i="1"/>
  <c r="F48" i="1" s="1"/>
  <c r="G48" i="1" s="1"/>
  <c r="E40" i="1"/>
  <c r="F40" i="1" s="1"/>
  <c r="G40" i="1" s="1"/>
  <c r="E55" i="1"/>
  <c r="F55" i="1" s="1"/>
  <c r="G55" i="1" s="1"/>
  <c r="E47" i="1"/>
  <c r="F47" i="1" s="1"/>
  <c r="G47" i="1" s="1"/>
  <c r="E39" i="1"/>
  <c r="F39" i="1" s="1"/>
  <c r="G39" i="1" s="1"/>
  <c r="E31" i="1"/>
  <c r="F31" i="1" s="1"/>
  <c r="G31" i="1" s="1"/>
  <c r="E23" i="1"/>
  <c r="F23" i="1" s="1"/>
  <c r="G23" i="1" s="1"/>
  <c r="E15" i="1"/>
  <c r="F15" i="1" s="1"/>
  <c r="G15" i="1" s="1"/>
  <c r="E52" i="1"/>
  <c r="F52" i="1" s="1"/>
  <c r="G52" i="1" s="1"/>
  <c r="E44" i="1"/>
  <c r="F44" i="1" s="1"/>
  <c r="G44" i="1" s="1"/>
  <c r="E36" i="1"/>
  <c r="F36" i="1" s="1"/>
  <c r="E28" i="1"/>
  <c r="F28" i="1" s="1"/>
  <c r="G28" i="1" s="1"/>
  <c r="E12" i="1"/>
  <c r="F12" i="1" s="1"/>
  <c r="G12" i="1" s="1"/>
  <c r="E60" i="1"/>
  <c r="F60" i="1" s="1"/>
  <c r="G60" i="1" s="1"/>
  <c r="E20" i="1"/>
  <c r="F20" i="1" s="1"/>
  <c r="G20" i="1" s="1"/>
  <c r="E61" i="1"/>
  <c r="F61" i="1" s="1"/>
  <c r="G61" i="1" s="1"/>
  <c r="E53" i="1"/>
  <c r="F53" i="1" s="1"/>
  <c r="G53" i="1" s="1"/>
  <c r="E45" i="1"/>
  <c r="F45" i="1" s="1"/>
  <c r="G45" i="1" s="1"/>
  <c r="E37" i="1"/>
  <c r="F37" i="1" s="1"/>
  <c r="G37" i="1" s="1"/>
  <c r="E29" i="1"/>
  <c r="F29" i="1" s="1"/>
  <c r="G29" i="1" s="1"/>
  <c r="E21" i="1"/>
  <c r="F21" i="1" s="1"/>
  <c r="G21" i="1" s="1"/>
  <c r="E13" i="1"/>
  <c r="F13" i="1" s="1"/>
  <c r="G13" i="1" s="1"/>
  <c r="G36" i="1"/>
  <c r="G8" i="1"/>
  <c r="E50" i="1"/>
  <c r="F50" i="1" s="1"/>
  <c r="G50" i="1" s="1"/>
  <c r="E42" i="1"/>
  <c r="F42" i="1" s="1"/>
  <c r="G42" i="1" s="1"/>
  <c r="E34" i="1"/>
  <c r="F34" i="1" s="1"/>
  <c r="G34" i="1" s="1"/>
  <c r="E26" i="1"/>
  <c r="F26" i="1" s="1"/>
  <c r="G26" i="1" s="1"/>
  <c r="E18" i="1"/>
  <c r="F18" i="1" s="1"/>
  <c r="G18" i="1" s="1"/>
  <c r="E10" i="1"/>
  <c r="F10" i="1" s="1"/>
  <c r="G10" i="1" s="1"/>
  <c r="E6" i="1"/>
  <c r="F6" i="1" s="1"/>
  <c r="G6" i="1" s="1"/>
  <c r="E62" i="1"/>
  <c r="F62" i="1" s="1"/>
  <c r="G62" i="1" s="1"/>
  <c r="E54" i="1"/>
  <c r="F54" i="1" s="1"/>
  <c r="G54" i="1" s="1"/>
  <c r="E46" i="1"/>
  <c r="F46" i="1" s="1"/>
  <c r="G46" i="1" s="1"/>
  <c r="E38" i="1"/>
  <c r="F38" i="1" s="1"/>
  <c r="G38" i="1" s="1"/>
  <c r="E30" i="1"/>
  <c r="F30" i="1" s="1"/>
  <c r="G30" i="1" s="1"/>
  <c r="E22" i="1"/>
  <c r="F22" i="1" s="1"/>
  <c r="G22" i="1" s="1"/>
  <c r="E14" i="1"/>
  <c r="F14" i="1" s="1"/>
  <c r="G14" i="1" s="1"/>
  <c r="E58" i="1"/>
  <c r="F58" i="1" s="1"/>
  <c r="G58" i="1" s="1"/>
  <c r="E4" i="1"/>
  <c r="F4" i="1" s="1"/>
  <c r="G4" i="1" s="1"/>
  <c r="E32" i="1"/>
  <c r="F32" i="1" s="1"/>
  <c r="G32" i="1" s="1"/>
  <c r="E24" i="1"/>
  <c r="F24" i="1" s="1"/>
  <c r="G24" i="1" s="1"/>
  <c r="E16" i="1"/>
  <c r="F16" i="1" s="1"/>
  <c r="G16" i="1" s="1"/>
  <c r="E7" i="1"/>
  <c r="F7" i="1" s="1"/>
  <c r="G7" i="1" s="1"/>
  <c r="E57" i="1"/>
  <c r="F57" i="1" s="1"/>
  <c r="G57" i="1" s="1"/>
  <c r="E49" i="1"/>
  <c r="F49" i="1" s="1"/>
  <c r="G49" i="1" s="1"/>
  <c r="E41" i="1"/>
  <c r="F41" i="1" s="1"/>
  <c r="G41" i="1" s="1"/>
  <c r="E33" i="1"/>
  <c r="F33" i="1" s="1"/>
  <c r="G33" i="1" s="1"/>
  <c r="E25" i="1"/>
  <c r="F25" i="1" s="1"/>
  <c r="G25" i="1" s="1"/>
  <c r="E17" i="1"/>
  <c r="F17" i="1" s="1"/>
  <c r="G17" i="1" s="1"/>
  <c r="E9" i="1"/>
  <c r="F9" i="1" s="1"/>
  <c r="G9" i="1" s="1"/>
  <c r="E59" i="1"/>
  <c r="F59" i="1" s="1"/>
  <c r="G59" i="1" s="1"/>
  <c r="E51" i="1"/>
  <c r="F51" i="1" s="1"/>
  <c r="G51" i="1" s="1"/>
  <c r="E43" i="1"/>
  <c r="F43" i="1" s="1"/>
  <c r="G43" i="1" s="1"/>
  <c r="E35" i="1"/>
  <c r="F35" i="1" s="1"/>
  <c r="G35" i="1" s="1"/>
  <c r="E27" i="1"/>
  <c r="F27" i="1" s="1"/>
  <c r="G27" i="1" s="1"/>
  <c r="E19" i="1"/>
  <c r="F19" i="1" s="1"/>
  <c r="G19" i="1" s="1"/>
  <c r="E11" i="1"/>
  <c r="F11" i="1" s="1"/>
  <c r="G11" i="1" s="1"/>
  <c r="O3" i="1"/>
  <c r="E3" i="1" s="1"/>
  <c r="F3" i="1" s="1"/>
  <c r="AA29" i="1"/>
  <c r="AA3" i="1"/>
</calcChain>
</file>

<file path=xl/sharedStrings.xml><?xml version="1.0" encoding="utf-8"?>
<sst xmlns="http://schemas.openxmlformats.org/spreadsheetml/2006/main" count="51" uniqueCount="51">
  <si>
    <t>α/α</t>
  </si>
  <si>
    <t>P (W)</t>
  </si>
  <si>
    <t>P (kW)</t>
  </si>
  <si>
    <t>E (kWh)</t>
  </si>
  <si>
    <t>z1</t>
  </si>
  <si>
    <t>z2</t>
  </si>
  <si>
    <t>Ακτίνα πτερωτής</t>
  </si>
  <si>
    <t xml:space="preserve">z0 </t>
  </si>
  <si>
    <t>ρ</t>
  </si>
  <si>
    <t>1,29 kg/m3</t>
  </si>
  <si>
    <t>LN GIA Z2</t>
  </si>
  <si>
    <t>LN GIA Z1</t>
  </si>
  <si>
    <t>LN DIA</t>
  </si>
  <si>
    <t>p</t>
  </si>
  <si>
    <t>a</t>
  </si>
  <si>
    <t>xrono</t>
  </si>
  <si>
    <t>Εύρος ταχυτήτων (m/s)</t>
  </si>
  <si>
    <t>Ισχύς (kW)</t>
  </si>
  <si>
    <t>[0-1)</t>
  </si>
  <si>
    <t>[1-2)</t>
  </si>
  <si>
    <t>[2-3)</t>
  </si>
  <si>
    <t>[3-4)</t>
  </si>
  <si>
    <t>[4-5)</t>
  </si>
  <si>
    <t>[5-6)</t>
  </si>
  <si>
    <t>[6-7)</t>
  </si>
  <si>
    <t>[7-8)</t>
  </si>
  <si>
    <t>[8-9)</t>
  </si>
  <si>
    <t>[9-10)</t>
  </si>
  <si>
    <t>[10-11)</t>
  </si>
  <si>
    <t>[11-12)</t>
  </si>
  <si>
    <t>[12-13)</t>
  </si>
  <si>
    <t>[13-14)</t>
  </si>
  <si>
    <t>[14-15)</t>
  </si>
  <si>
    <t>[15-16)</t>
  </si>
  <si>
    <t>[16-17)</t>
  </si>
  <si>
    <t>[17-18)</t>
  </si>
  <si>
    <t>[18-19)</t>
  </si>
  <si>
    <t>[19-20)</t>
  </si>
  <si>
    <t>[20-21)</t>
  </si>
  <si>
    <t>[21-22)</t>
  </si>
  <si>
    <t>[22-23)</t>
  </si>
  <si>
    <t>[23-24)</t>
  </si>
  <si>
    <t>[24-25)</t>
  </si>
  <si>
    <t>[25-26)</t>
  </si>
  <si>
    <t>Πλήθος μετρήσεων</t>
  </si>
  <si>
    <r>
      <t>V</t>
    </r>
    <r>
      <rPr>
        <b/>
        <vertAlign val="subscript"/>
        <sz val="16"/>
        <rFont val="Calibri"/>
        <family val="2"/>
        <charset val="161"/>
      </rPr>
      <t xml:space="preserve">z1 </t>
    </r>
    <r>
      <rPr>
        <b/>
        <sz val="16"/>
        <rFont val="Calibri"/>
        <family val="2"/>
        <charset val="161"/>
      </rPr>
      <t>(m/s)</t>
    </r>
  </si>
  <si>
    <r>
      <t>V</t>
    </r>
    <r>
      <rPr>
        <b/>
        <vertAlign val="subscript"/>
        <sz val="16"/>
        <rFont val="Calibri"/>
        <family val="2"/>
        <charset val="161"/>
      </rPr>
      <t>z2 (m/s)</t>
    </r>
  </si>
  <si>
    <r>
      <t>E</t>
    </r>
    <r>
      <rPr>
        <b/>
        <vertAlign val="subscript"/>
        <sz val="18"/>
        <rFont val="Calibri"/>
        <family val="2"/>
        <charset val="161"/>
      </rPr>
      <t>betz (kWh)</t>
    </r>
  </si>
  <si>
    <t>Time (sec)</t>
  </si>
  <si>
    <t>Παραγωγή Ηλεκτρικής Ισχύος (kW)</t>
  </si>
  <si>
    <t>Ηλεκτρική ενέργεια 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</si>
</sst>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9">
    <font>
      <sz val="11"/>
      <color theme="1"/>
      <name val="Calibri"/>
      <family val="2"/>
      <charset val="161"/>
      <scheme val="minor"/>
    </font>
    <font>
      <sz val="11"/>
      <color rgb="FF000000"/>
      <name val="Calibri"/>
    </font>
    <font>
      <sz val="11"/>
      <color rgb="FF000000"/>
      <name val="Calibri"/>
      <family val="2"/>
      <charset val="161"/>
    </font>
    <font>
      <sz val="8"/>
      <color rgb="FF000000"/>
      <name val="Arial Unicode MS"/>
    </font>
    <font>
      <b/>
      <sz val="18"/>
      <name val="Calibri"/>
      <family val="2"/>
      <charset val="161"/>
    </font>
    <font>
      <b/>
      <vertAlign val="subscript"/>
      <sz val="18"/>
      <name val="Calibri"/>
      <family val="2"/>
      <charset val="161"/>
    </font>
    <font>
      <b/>
      <sz val="16"/>
      <name val="Calibri"/>
      <family val="2"/>
      <charset val="161"/>
    </font>
    <font>
      <b/>
      <vertAlign val="subscript"/>
      <sz val="16"/>
      <name val="Calibri"/>
      <family val="2"/>
      <charset val="161"/>
    </font>
    <font>
      <sz val="12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0D8E8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3" fillId="0" borderId="3" xfId="0" applyFont="1" applyBorder="1" applyAlignment="1">
      <alignment horizontal="center" vertical="center" wrapText="1" readingOrder="1"/>
    </xf>
    <xf numFmtId="0" fontId="3" fillId="0" borderId="0" xfId="0" applyFont="1" applyBorder="1" applyAlignment="1">
      <alignment horizontal="center" vertical="center" wrapText="1" readingOrder="1"/>
    </xf>
    <xf numFmtId="0" fontId="1" fillId="4" borderId="1" xfId="0" applyFont="1" applyFill="1" applyBorder="1" applyAlignment="1">
      <alignment horizontal="center" wrapText="1" readingOrder="1"/>
    </xf>
    <xf numFmtId="164" fontId="0" fillId="4" borderId="1" xfId="0" applyNumberFormat="1" applyFill="1" applyBorder="1" applyAlignment="1">
      <alignment horizontal="center"/>
    </xf>
    <xf numFmtId="2" fontId="1" fillId="4" borderId="1" xfId="0" applyNumberFormat="1" applyFont="1" applyFill="1" applyBorder="1" applyAlignment="1">
      <alignment horizontal="center" wrapText="1" readingOrder="1"/>
    </xf>
    <xf numFmtId="0" fontId="1" fillId="4" borderId="5" xfId="0" applyFont="1" applyFill="1" applyBorder="1" applyAlignment="1">
      <alignment horizontal="center" wrapText="1" readingOrder="1"/>
    </xf>
    <xf numFmtId="0" fontId="0" fillId="4" borderId="1" xfId="0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 wrapText="1" readingOrder="1"/>
    </xf>
    <xf numFmtId="2" fontId="1" fillId="2" borderId="4" xfId="0" applyNumberFormat="1" applyFont="1" applyFill="1" applyBorder="1" applyAlignment="1">
      <alignment horizontal="center" wrapText="1" readingOrder="1"/>
    </xf>
    <xf numFmtId="2" fontId="0" fillId="0" borderId="0" xfId="0" applyNumberFormat="1"/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4" borderId="1" xfId="0" applyFont="1" applyFill="1" applyBorder="1" applyAlignment="1">
      <alignment horizontal="center" vertical="center" wrapText="1" readingOrder="1"/>
    </xf>
    <xf numFmtId="0" fontId="4" fillId="4" borderId="1" xfId="0" applyFont="1" applyFill="1" applyBorder="1" applyAlignment="1">
      <alignment horizontal="center" vertical="center" wrapText="1" readingOrder="1"/>
    </xf>
    <xf numFmtId="2" fontId="2" fillId="2" borderId="2" xfId="0" applyNumberFormat="1" applyFont="1" applyFill="1" applyBorder="1" applyAlignment="1">
      <alignment horizontal="center" wrapText="1" readingOrder="1"/>
    </xf>
    <xf numFmtId="2" fontId="1" fillId="4" borderId="0" xfId="0" applyNumberFormat="1" applyFont="1" applyFill="1" applyBorder="1" applyAlignment="1">
      <alignment horizontal="center" wrapText="1" readingOrder="1"/>
    </xf>
  </cellXfs>
  <cellStyles count="1">
    <cellStyle name="Κανονικό" xfId="0" builtinId="0"/>
  </cellStyles>
  <dxfs count="1">
    <dxf>
      <fill>
        <patternFill>
          <bgColor theme="0"/>
        </patternFill>
      </fill>
    </dxf>
  </dxfs>
  <tableStyles count="1" defaultTableStyle="TableStyleMedium2" defaultPivotStyle="PivotStyleLight16">
    <tableStyle name="Στυλ πίνακα 1" pivot="0" count="1" xr9:uid="{8B924052-8D93-4210-B066-4EBA3E6C1E0F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BD0B1-5F08-43B7-AA6B-4341DAFB91CF}">
  <dimension ref="A1:AA68"/>
  <sheetViews>
    <sheetView tabSelected="1" topLeftCell="K4" zoomScaleNormal="100" workbookViewId="0">
      <selection activeCell="Y8" sqref="Y8"/>
    </sheetView>
  </sheetViews>
  <sheetFormatPr defaultRowHeight="14.4"/>
  <cols>
    <col min="4" max="4" width="11.44140625" bestFit="1" customWidth="1"/>
    <col min="5" max="5" width="12.44140625" bestFit="1" customWidth="1"/>
    <col min="6" max="8" width="11.44140625" bestFit="1" customWidth="1"/>
    <col min="17" max="17" width="9.6640625" bestFit="1" customWidth="1"/>
    <col min="22" max="22" width="6.21875" customWidth="1"/>
    <col min="23" max="23" width="28.77734375" customWidth="1"/>
    <col min="24" max="24" width="16.109375" customWidth="1"/>
    <col min="25" max="25" width="16.88671875" customWidth="1"/>
    <col min="26" max="26" width="14.109375" customWidth="1"/>
    <col min="27" max="27" width="24.21875" customWidth="1"/>
  </cols>
  <sheetData>
    <row r="1" spans="1:27" ht="46.2" customHeight="1">
      <c r="A1" s="19" t="s">
        <v>0</v>
      </c>
      <c r="B1" s="19" t="s">
        <v>48</v>
      </c>
      <c r="C1" s="19" t="s">
        <v>45</v>
      </c>
      <c r="D1" s="19" t="s">
        <v>46</v>
      </c>
      <c r="E1" s="19" t="s">
        <v>1</v>
      </c>
      <c r="F1" s="19" t="s">
        <v>2</v>
      </c>
      <c r="G1" s="19" t="s">
        <v>3</v>
      </c>
      <c r="H1" s="20" t="s">
        <v>47</v>
      </c>
      <c r="M1" s="3" t="s">
        <v>4</v>
      </c>
      <c r="N1" s="1">
        <v>2.5</v>
      </c>
      <c r="W1" s="16" t="s">
        <v>16</v>
      </c>
      <c r="X1" s="17" t="s">
        <v>17</v>
      </c>
      <c r="Y1" s="18" t="s">
        <v>44</v>
      </c>
      <c r="Z1" s="17" t="s">
        <v>49</v>
      </c>
      <c r="AA1" s="17" t="s">
        <v>50</v>
      </c>
    </row>
    <row r="2" spans="1:27" ht="47.4" customHeight="1" thickBot="1">
      <c r="A2" s="19"/>
      <c r="B2" s="19"/>
      <c r="C2" s="19"/>
      <c r="D2" s="19"/>
      <c r="E2" s="19"/>
      <c r="F2" s="19"/>
      <c r="G2" s="19"/>
      <c r="H2" s="20"/>
      <c r="K2" t="s">
        <v>10</v>
      </c>
      <c r="L2" t="s">
        <v>11</v>
      </c>
      <c r="M2" s="3" t="s">
        <v>5</v>
      </c>
      <c r="N2" s="1">
        <v>81</v>
      </c>
      <c r="O2" t="s">
        <v>12</v>
      </c>
      <c r="P2" t="s">
        <v>13</v>
      </c>
      <c r="Q2" t="s">
        <v>14</v>
      </c>
      <c r="R2" t="s">
        <v>15</v>
      </c>
      <c r="W2" s="16"/>
      <c r="X2" s="17"/>
      <c r="Y2" s="18"/>
      <c r="Z2" s="17"/>
      <c r="AA2" s="17"/>
    </row>
    <row r="3" spans="1:27" ht="15" thickBot="1">
      <c r="A3" s="11">
        <f>ROW(A1)</f>
        <v>1</v>
      </c>
      <c r="B3" s="8">
        <v>10</v>
      </c>
      <c r="C3" s="9">
        <v>5.9999999999999991</v>
      </c>
      <c r="D3" s="10">
        <f>C3*O3</f>
        <v>12.483304008052</v>
      </c>
      <c r="E3" s="13">
        <f>0.5*P3*(D3^3)*Q3</f>
        <v>2084172.5709925531</v>
      </c>
      <c r="F3" s="10">
        <f>E3*10^-3</f>
        <v>2084.1725709925531</v>
      </c>
      <c r="G3" s="10">
        <f>F3*R3</f>
        <v>5.7893682527570922</v>
      </c>
      <c r="H3" s="10">
        <f>G3*0.593</f>
        <v>3.4330953738849557</v>
      </c>
      <c r="K3">
        <f>LN(N2/N4)</f>
        <v>6.6970342476664841</v>
      </c>
      <c r="L3">
        <f>LN(N1/N4)</f>
        <v>3.2188758248682006</v>
      </c>
      <c r="M3" s="4" t="s">
        <v>6</v>
      </c>
      <c r="N3" s="1">
        <v>23</v>
      </c>
      <c r="O3">
        <f>K3/L3</f>
        <v>2.0805506680086672</v>
      </c>
      <c r="P3" s="5">
        <v>1.29</v>
      </c>
      <c r="Q3">
        <f>3.14*(23^2)</f>
        <v>1661.0600000000002</v>
      </c>
      <c r="R3">
        <f>10/3600</f>
        <v>2.7777777777777779E-3</v>
      </c>
      <c r="W3" s="6" t="s">
        <v>18</v>
      </c>
      <c r="X3" s="6">
        <v>0</v>
      </c>
      <c r="Y3" s="7">
        <v>0</v>
      </c>
      <c r="Z3">
        <f>X3*Y3</f>
        <v>0</v>
      </c>
      <c r="AA3" s="15">
        <f ca="1">AA3:AA28=Z3*(10/3600)</f>
        <v>0</v>
      </c>
    </row>
    <row r="4" spans="1:27" ht="15" thickBot="1">
      <c r="A4" s="11">
        <f t="shared" ref="A4:A62" si="0">ROW(A2)</f>
        <v>2</v>
      </c>
      <c r="B4" s="8">
        <v>20</v>
      </c>
      <c r="C4" s="9">
        <v>7.1</v>
      </c>
      <c r="D4" s="10">
        <f t="shared" ref="D4:D62" si="1">C4*O4</f>
        <v>14.771912099999998</v>
      </c>
      <c r="E4" s="13">
        <f t="shared" ref="E4:E62" si="2">0.5*P4*(D4^3)*Q4</f>
        <v>3453465.9543850897</v>
      </c>
      <c r="F4" s="10">
        <f t="shared" ref="F4:F62" si="3">E4*10^-3</f>
        <v>3453.4659543850898</v>
      </c>
      <c r="G4" s="10">
        <f t="shared" ref="G4:G62" si="4">F4*R4</f>
        <v>9.5929609844030281</v>
      </c>
      <c r="H4" s="10">
        <f t="shared" ref="H4:H62" si="5">G4*0.593</f>
        <v>5.6886258637509952</v>
      </c>
      <c r="M4" s="3" t="s">
        <v>7</v>
      </c>
      <c r="N4" s="1">
        <v>0.1</v>
      </c>
      <c r="O4">
        <v>2.0805509999999998</v>
      </c>
      <c r="P4" s="5">
        <v>1.29</v>
      </c>
      <c r="Q4">
        <f t="shared" ref="Q4:Q62" si="6">3.14*(23^2)</f>
        <v>1661.0600000000002</v>
      </c>
      <c r="R4">
        <f t="shared" ref="R4:R62" si="7">10/3600</f>
        <v>2.7777777777777779E-3</v>
      </c>
      <c r="W4" s="6" t="s">
        <v>19</v>
      </c>
      <c r="X4" s="6">
        <v>0</v>
      </c>
      <c r="Y4" s="7">
        <v>0</v>
      </c>
      <c r="Z4">
        <f t="shared" ref="Z4:Z28" si="8">X4*Y4</f>
        <v>0</v>
      </c>
      <c r="AA4" s="15">
        <f t="shared" ref="AA4:AA28" si="9">Z4*(10/3600)</f>
        <v>0</v>
      </c>
    </row>
    <row r="5" spans="1:27" ht="15" thickBot="1">
      <c r="A5" s="11">
        <f t="shared" si="0"/>
        <v>3</v>
      </c>
      <c r="B5" s="8">
        <v>30</v>
      </c>
      <c r="C5" s="9">
        <v>5.8999999999999995</v>
      </c>
      <c r="D5" s="10">
        <f t="shared" si="1"/>
        <v>12.275250899999998</v>
      </c>
      <c r="E5" s="13">
        <f t="shared" si="2"/>
        <v>1981692.052621057</v>
      </c>
      <c r="F5" s="10">
        <f t="shared" si="3"/>
        <v>1981.692052621057</v>
      </c>
      <c r="G5" s="10">
        <f t="shared" si="4"/>
        <v>5.5047001461696032</v>
      </c>
      <c r="H5" s="10">
        <f t="shared" si="5"/>
        <v>3.2642871866785748</v>
      </c>
      <c r="M5" s="3" t="s">
        <v>8</v>
      </c>
      <c r="N5" s="1" t="s">
        <v>9</v>
      </c>
      <c r="O5">
        <v>2.0805509999999998</v>
      </c>
      <c r="P5" s="5">
        <v>1.29</v>
      </c>
      <c r="Q5">
        <f t="shared" si="6"/>
        <v>1661.0600000000002</v>
      </c>
      <c r="R5">
        <f t="shared" si="7"/>
        <v>2.7777777777777779E-3</v>
      </c>
      <c r="W5" s="6" t="s">
        <v>20</v>
      </c>
      <c r="X5" s="6">
        <v>0</v>
      </c>
      <c r="Y5" s="7">
        <v>0</v>
      </c>
      <c r="Z5">
        <f t="shared" si="8"/>
        <v>0</v>
      </c>
      <c r="AA5" s="15">
        <f t="shared" si="9"/>
        <v>0</v>
      </c>
    </row>
    <row r="6" spans="1:27" ht="15" thickBot="1">
      <c r="A6" s="11">
        <f t="shared" si="0"/>
        <v>4</v>
      </c>
      <c r="B6" s="8">
        <v>40</v>
      </c>
      <c r="C6" s="9">
        <v>6.1999999999999993</v>
      </c>
      <c r="D6" s="10">
        <f t="shared" si="1"/>
        <v>12.899416199999997</v>
      </c>
      <c r="E6" s="13">
        <f t="shared" si="2"/>
        <v>2299615.3624132518</v>
      </c>
      <c r="F6" s="10">
        <f t="shared" si="3"/>
        <v>2299.6153624132517</v>
      </c>
      <c r="G6" s="10">
        <f t="shared" si="4"/>
        <v>6.3878204511479213</v>
      </c>
      <c r="H6" s="10">
        <f t="shared" si="5"/>
        <v>3.787977527530717</v>
      </c>
      <c r="O6">
        <v>2.0805509999999998</v>
      </c>
      <c r="P6" s="5">
        <v>1.29</v>
      </c>
      <c r="Q6">
        <f t="shared" si="6"/>
        <v>1661.0600000000002</v>
      </c>
      <c r="R6">
        <f t="shared" si="7"/>
        <v>2.7777777777777779E-3</v>
      </c>
      <c r="W6" s="6" t="s">
        <v>21</v>
      </c>
      <c r="X6" s="6">
        <v>0</v>
      </c>
      <c r="Y6" s="7">
        <v>2</v>
      </c>
      <c r="Z6">
        <f t="shared" si="8"/>
        <v>0</v>
      </c>
      <c r="AA6" s="15">
        <f t="shared" si="9"/>
        <v>0</v>
      </c>
    </row>
    <row r="7" spans="1:27" ht="15" thickBot="1">
      <c r="A7" s="11">
        <f t="shared" si="0"/>
        <v>5</v>
      </c>
      <c r="B7" s="8">
        <v>50</v>
      </c>
      <c r="C7" s="9">
        <v>5.4</v>
      </c>
      <c r="D7" s="10">
        <f t="shared" si="1"/>
        <v>11.2349754</v>
      </c>
      <c r="E7" s="13">
        <f t="shared" si="2"/>
        <v>1519362.5315826947</v>
      </c>
      <c r="F7" s="10">
        <f t="shared" si="3"/>
        <v>1519.3625315826948</v>
      </c>
      <c r="G7" s="10">
        <f t="shared" si="4"/>
        <v>4.2204514766185968</v>
      </c>
      <c r="H7" s="10">
        <f t="shared" si="5"/>
        <v>2.5027277256348279</v>
      </c>
      <c r="O7">
        <v>2.0805509999999998</v>
      </c>
      <c r="P7" s="5">
        <v>1.29</v>
      </c>
      <c r="Q7">
        <f t="shared" si="6"/>
        <v>1661.0600000000002</v>
      </c>
      <c r="R7">
        <f t="shared" si="7"/>
        <v>2.7777777777777779E-3</v>
      </c>
      <c r="W7" s="6" t="s">
        <v>22</v>
      </c>
      <c r="X7" s="6">
        <v>0</v>
      </c>
      <c r="Y7" s="7">
        <v>5</v>
      </c>
      <c r="Z7">
        <f t="shared" si="8"/>
        <v>0</v>
      </c>
      <c r="AA7" s="15">
        <f t="shared" si="9"/>
        <v>0</v>
      </c>
    </row>
    <row r="8" spans="1:27" ht="15" thickBot="1">
      <c r="A8" s="11">
        <f t="shared" si="0"/>
        <v>6</v>
      </c>
      <c r="B8" s="8">
        <v>60</v>
      </c>
      <c r="C8" s="9">
        <v>4.3000000000000007</v>
      </c>
      <c r="D8" s="10">
        <f>C8*O8</f>
        <v>8.9463693000000006</v>
      </c>
      <c r="E8" s="13">
        <f t="shared" si="2"/>
        <v>767159.20336423151</v>
      </c>
      <c r="F8" s="10">
        <f t="shared" si="3"/>
        <v>767.15920336423153</v>
      </c>
      <c r="G8" s="10">
        <f t="shared" si="4"/>
        <v>2.1309977871228654</v>
      </c>
      <c r="H8" s="10">
        <f t="shared" si="5"/>
        <v>1.263681687763859</v>
      </c>
      <c r="O8">
        <v>2.0805509999999998</v>
      </c>
      <c r="P8" s="5">
        <v>1.29</v>
      </c>
      <c r="Q8">
        <f t="shared" si="6"/>
        <v>1661.0600000000002</v>
      </c>
      <c r="R8">
        <f t="shared" si="7"/>
        <v>2.7777777777777779E-3</v>
      </c>
      <c r="W8" s="6" t="s">
        <v>23</v>
      </c>
      <c r="X8" s="6">
        <v>45</v>
      </c>
      <c r="Y8" s="7">
        <v>2</v>
      </c>
      <c r="Z8">
        <f t="shared" si="8"/>
        <v>90</v>
      </c>
      <c r="AA8" s="15">
        <f t="shared" si="9"/>
        <v>0.25</v>
      </c>
    </row>
    <row r="9" spans="1:27" ht="15" thickBot="1">
      <c r="A9" s="11">
        <f t="shared" si="0"/>
        <v>7</v>
      </c>
      <c r="B9" s="8">
        <v>70</v>
      </c>
      <c r="C9" s="9">
        <v>4.9000000000000004</v>
      </c>
      <c r="D9" s="10">
        <f t="shared" si="1"/>
        <v>10.1946999</v>
      </c>
      <c r="E9" s="13">
        <f t="shared" si="2"/>
        <v>1135189.519370602</v>
      </c>
      <c r="F9" s="10">
        <f t="shared" si="3"/>
        <v>1135.1895193706021</v>
      </c>
      <c r="G9" s="10">
        <f t="shared" si="4"/>
        <v>3.1533042204738946</v>
      </c>
      <c r="H9" s="10">
        <f t="shared" si="5"/>
        <v>1.8699094027410195</v>
      </c>
      <c r="O9">
        <v>2.0805509999999998</v>
      </c>
      <c r="P9" s="5">
        <v>1.29</v>
      </c>
      <c r="Q9">
        <f t="shared" si="6"/>
        <v>1661.0600000000002</v>
      </c>
      <c r="R9">
        <f t="shared" si="7"/>
        <v>2.7777777777777779E-3</v>
      </c>
      <c r="W9" s="6" t="s">
        <v>24</v>
      </c>
      <c r="X9" s="6">
        <v>100</v>
      </c>
      <c r="Y9" s="7">
        <v>5</v>
      </c>
      <c r="Z9">
        <f t="shared" si="8"/>
        <v>500</v>
      </c>
      <c r="AA9" s="15">
        <f t="shared" si="9"/>
        <v>1.3888888888888888</v>
      </c>
    </row>
    <row r="10" spans="1:27" ht="15" thickBot="1">
      <c r="A10" s="11">
        <f t="shared" si="0"/>
        <v>8</v>
      </c>
      <c r="B10" s="8">
        <v>80</v>
      </c>
      <c r="C10" s="9">
        <v>6.4999999999999991</v>
      </c>
      <c r="D10" s="10">
        <f t="shared" si="1"/>
        <v>13.523581499999997</v>
      </c>
      <c r="E10" s="13">
        <f t="shared" si="2"/>
        <v>2649843.362520305</v>
      </c>
      <c r="F10" s="10">
        <f t="shared" si="3"/>
        <v>2649.8433625203052</v>
      </c>
      <c r="G10" s="10">
        <f t="shared" si="4"/>
        <v>7.3606760070008477</v>
      </c>
      <c r="H10" s="10">
        <f t="shared" si="5"/>
        <v>4.3648808721515024</v>
      </c>
      <c r="O10">
        <v>2.0805509999999998</v>
      </c>
      <c r="P10" s="5">
        <v>1.29</v>
      </c>
      <c r="Q10">
        <f t="shared" si="6"/>
        <v>1661.0600000000002</v>
      </c>
      <c r="R10">
        <f t="shared" si="7"/>
        <v>2.7777777777777779E-3</v>
      </c>
      <c r="W10" s="6" t="s">
        <v>25</v>
      </c>
      <c r="X10" s="6">
        <v>135</v>
      </c>
      <c r="Y10" s="7">
        <v>6</v>
      </c>
      <c r="Z10">
        <f t="shared" si="8"/>
        <v>810</v>
      </c>
      <c r="AA10" s="15">
        <f t="shared" si="9"/>
        <v>2.25</v>
      </c>
    </row>
    <row r="11" spans="1:27" ht="15" thickBot="1">
      <c r="A11" s="11">
        <f t="shared" si="0"/>
        <v>9</v>
      </c>
      <c r="B11" s="8">
        <v>90</v>
      </c>
      <c r="C11" s="9">
        <v>7.9999999999999991</v>
      </c>
      <c r="D11" s="10">
        <f t="shared" si="1"/>
        <v>16.644407999999995</v>
      </c>
      <c r="E11" s="13">
        <f t="shared" si="2"/>
        <v>4940263.2739568353</v>
      </c>
      <c r="F11" s="10">
        <f t="shared" si="3"/>
        <v>4940.2632739568353</v>
      </c>
      <c r="G11" s="10">
        <f t="shared" si="4"/>
        <v>13.722953538768987</v>
      </c>
      <c r="H11" s="10">
        <f t="shared" si="5"/>
        <v>8.137711448490009</v>
      </c>
      <c r="O11">
        <v>2.0805509999999998</v>
      </c>
      <c r="P11" s="5">
        <v>1.29</v>
      </c>
      <c r="Q11">
        <f t="shared" si="6"/>
        <v>1661.0600000000002</v>
      </c>
      <c r="R11">
        <f t="shared" si="7"/>
        <v>2.7777777777777779E-3</v>
      </c>
      <c r="W11" s="6" t="s">
        <v>26</v>
      </c>
      <c r="X11" s="6">
        <v>206</v>
      </c>
      <c r="Y11" s="7">
        <v>7</v>
      </c>
      <c r="Z11">
        <f t="shared" si="8"/>
        <v>1442</v>
      </c>
      <c r="AA11" s="15">
        <f t="shared" si="9"/>
        <v>4.0055555555555555</v>
      </c>
    </row>
    <row r="12" spans="1:27" ht="15" thickBot="1">
      <c r="A12" s="11">
        <f t="shared" si="0"/>
        <v>10</v>
      </c>
      <c r="B12" s="8">
        <v>100</v>
      </c>
      <c r="C12" s="9">
        <v>6.8999999999999995</v>
      </c>
      <c r="D12" s="10">
        <f t="shared" si="1"/>
        <v>14.355801899999998</v>
      </c>
      <c r="E12" s="13">
        <f t="shared" si="2"/>
        <v>3169767.4762974354</v>
      </c>
      <c r="F12" s="10">
        <f t="shared" si="3"/>
        <v>3169.7674762974352</v>
      </c>
      <c r="G12" s="10">
        <f t="shared" si="4"/>
        <v>8.8049096563817653</v>
      </c>
      <c r="H12" s="10">
        <f t="shared" si="5"/>
        <v>5.2213114262343865</v>
      </c>
      <c r="O12">
        <v>2.0805509999999998</v>
      </c>
      <c r="P12" s="5">
        <v>1.29</v>
      </c>
      <c r="Q12">
        <f t="shared" si="6"/>
        <v>1661.0600000000002</v>
      </c>
      <c r="R12">
        <f t="shared" si="7"/>
        <v>2.7777777777777779E-3</v>
      </c>
      <c r="W12" s="6" t="s">
        <v>27</v>
      </c>
      <c r="X12" s="6">
        <v>287</v>
      </c>
      <c r="Y12" s="7">
        <v>9</v>
      </c>
      <c r="Z12">
        <f t="shared" si="8"/>
        <v>2583</v>
      </c>
      <c r="AA12" s="15">
        <f t="shared" si="9"/>
        <v>7.1750000000000007</v>
      </c>
    </row>
    <row r="13" spans="1:27" ht="15" thickBot="1">
      <c r="A13" s="11">
        <f t="shared" si="0"/>
        <v>11</v>
      </c>
      <c r="B13" s="8">
        <v>110</v>
      </c>
      <c r="C13" s="9">
        <v>6.6999999999999993</v>
      </c>
      <c r="D13" s="10">
        <f t="shared" si="1"/>
        <v>13.939691699999997</v>
      </c>
      <c r="E13" s="13">
        <f t="shared" si="2"/>
        <v>2902047.6622364847</v>
      </c>
      <c r="F13" s="10">
        <f t="shared" si="3"/>
        <v>2902.0476622364849</v>
      </c>
      <c r="G13" s="10">
        <f t="shared" si="4"/>
        <v>8.0612435062124579</v>
      </c>
      <c r="H13" s="10">
        <f t="shared" si="5"/>
        <v>4.7803173991839873</v>
      </c>
      <c r="O13">
        <v>2.0805509999999998</v>
      </c>
      <c r="P13" s="5">
        <v>1.29</v>
      </c>
      <c r="Q13">
        <f t="shared" si="6"/>
        <v>1661.0600000000002</v>
      </c>
      <c r="R13">
        <f t="shared" si="7"/>
        <v>2.7777777777777779E-3</v>
      </c>
      <c r="W13" s="6" t="s">
        <v>28</v>
      </c>
      <c r="X13" s="6">
        <v>371</v>
      </c>
      <c r="Y13" s="7">
        <v>5</v>
      </c>
      <c r="Z13">
        <f t="shared" si="8"/>
        <v>1855</v>
      </c>
      <c r="AA13" s="15">
        <f t="shared" si="9"/>
        <v>5.1527777777777777</v>
      </c>
    </row>
    <row r="14" spans="1:27" ht="15" thickBot="1">
      <c r="A14" s="11">
        <f t="shared" si="0"/>
        <v>12</v>
      </c>
      <c r="B14" s="8">
        <v>120</v>
      </c>
      <c r="C14" s="9">
        <v>4.7</v>
      </c>
      <c r="D14" s="10">
        <f t="shared" si="1"/>
        <v>9.7785896999999995</v>
      </c>
      <c r="E14" s="13">
        <f t="shared" si="2"/>
        <v>1001783.1130703533</v>
      </c>
      <c r="F14" s="10">
        <f t="shared" si="3"/>
        <v>1001.7831130703534</v>
      </c>
      <c r="G14" s="10">
        <f t="shared" si="4"/>
        <v>2.7827308696398707</v>
      </c>
      <c r="H14" s="10">
        <f t="shared" si="5"/>
        <v>1.6501594056964433</v>
      </c>
      <c r="O14">
        <v>2.0805509999999998</v>
      </c>
      <c r="P14" s="5">
        <v>1.29</v>
      </c>
      <c r="Q14">
        <f t="shared" si="6"/>
        <v>1661.0600000000002</v>
      </c>
      <c r="R14">
        <f t="shared" si="7"/>
        <v>2.7777777777777779E-3</v>
      </c>
      <c r="W14" s="6" t="s">
        <v>29</v>
      </c>
      <c r="X14" s="6">
        <v>450</v>
      </c>
      <c r="Y14" s="7">
        <v>5</v>
      </c>
      <c r="Z14">
        <f t="shared" si="8"/>
        <v>2250</v>
      </c>
      <c r="AA14" s="15">
        <f t="shared" si="9"/>
        <v>6.25</v>
      </c>
    </row>
    <row r="15" spans="1:27" ht="15" thickBot="1">
      <c r="A15" s="11">
        <f t="shared" si="0"/>
        <v>13</v>
      </c>
      <c r="B15" s="8">
        <v>130</v>
      </c>
      <c r="C15" s="9">
        <v>3.9000000000000004</v>
      </c>
      <c r="D15" s="10">
        <f t="shared" si="1"/>
        <v>8.1141489</v>
      </c>
      <c r="E15" s="13">
        <f t="shared" si="2"/>
        <v>572366.16630438622</v>
      </c>
      <c r="F15" s="10">
        <f t="shared" si="3"/>
        <v>572.36616630438618</v>
      </c>
      <c r="G15" s="10">
        <f t="shared" si="4"/>
        <v>1.589906017512184</v>
      </c>
      <c r="H15" s="10">
        <f t="shared" si="5"/>
        <v>0.94281426838472504</v>
      </c>
      <c r="O15">
        <v>2.0805509999999998</v>
      </c>
      <c r="P15" s="5">
        <v>1.29</v>
      </c>
      <c r="Q15">
        <f t="shared" si="6"/>
        <v>1661.0600000000002</v>
      </c>
      <c r="R15">
        <f t="shared" si="7"/>
        <v>2.7777777777777779E-3</v>
      </c>
      <c r="W15" s="6" t="s">
        <v>30</v>
      </c>
      <c r="X15" s="6">
        <v>514</v>
      </c>
      <c r="Y15" s="7">
        <v>6</v>
      </c>
      <c r="Z15">
        <f t="shared" si="8"/>
        <v>3084</v>
      </c>
      <c r="AA15" s="15">
        <f t="shared" si="9"/>
        <v>8.5666666666666664</v>
      </c>
    </row>
    <row r="16" spans="1:27" ht="15" thickBot="1">
      <c r="A16" s="11">
        <f t="shared" si="0"/>
        <v>14</v>
      </c>
      <c r="B16" s="8">
        <v>140</v>
      </c>
      <c r="C16" s="9">
        <v>4</v>
      </c>
      <c r="D16" s="10">
        <f t="shared" si="1"/>
        <v>8.3222039999999993</v>
      </c>
      <c r="E16" s="13">
        <f t="shared" si="2"/>
        <v>617532.90924460487</v>
      </c>
      <c r="F16" s="10">
        <f t="shared" si="3"/>
        <v>617.53290924460487</v>
      </c>
      <c r="G16" s="10">
        <f t="shared" si="4"/>
        <v>1.7153691923461247</v>
      </c>
      <c r="H16" s="10">
        <f t="shared" si="5"/>
        <v>1.017213931061252</v>
      </c>
      <c r="O16">
        <v>2.0805509999999998</v>
      </c>
      <c r="P16" s="5">
        <v>1.29</v>
      </c>
      <c r="Q16">
        <f t="shared" si="6"/>
        <v>1661.0600000000002</v>
      </c>
      <c r="R16">
        <f t="shared" si="7"/>
        <v>2.7777777777777779E-3</v>
      </c>
      <c r="W16" s="6" t="s">
        <v>31</v>
      </c>
      <c r="X16" s="6">
        <v>558</v>
      </c>
      <c r="Y16" s="7">
        <v>5</v>
      </c>
      <c r="Z16">
        <f t="shared" si="8"/>
        <v>2790</v>
      </c>
      <c r="AA16" s="15">
        <f t="shared" si="9"/>
        <v>7.75</v>
      </c>
    </row>
    <row r="17" spans="1:27" ht="15" thickBot="1">
      <c r="A17" s="11">
        <f t="shared" si="0"/>
        <v>15</v>
      </c>
      <c r="B17" s="8">
        <v>150</v>
      </c>
      <c r="C17" s="9">
        <v>5.4</v>
      </c>
      <c r="D17" s="10">
        <f t="shared" si="1"/>
        <v>11.2349754</v>
      </c>
      <c r="E17" s="13">
        <f t="shared" si="2"/>
        <v>1519362.5315826947</v>
      </c>
      <c r="F17" s="10">
        <f t="shared" si="3"/>
        <v>1519.3625315826948</v>
      </c>
      <c r="G17" s="10">
        <f t="shared" si="4"/>
        <v>4.2204514766185968</v>
      </c>
      <c r="H17" s="10">
        <f t="shared" si="5"/>
        <v>2.5027277256348279</v>
      </c>
      <c r="O17">
        <v>2.0805509999999998</v>
      </c>
      <c r="P17" s="5">
        <v>1.29</v>
      </c>
      <c r="Q17">
        <f t="shared" si="6"/>
        <v>1661.0600000000002</v>
      </c>
      <c r="R17">
        <f t="shared" si="7"/>
        <v>2.7777777777777779E-3</v>
      </c>
      <c r="W17" s="6" t="s">
        <v>32</v>
      </c>
      <c r="X17" s="6">
        <v>582</v>
      </c>
      <c r="Y17" s="7">
        <v>2</v>
      </c>
      <c r="Z17">
        <f t="shared" si="8"/>
        <v>1164</v>
      </c>
      <c r="AA17" s="15">
        <f t="shared" si="9"/>
        <v>3.2333333333333334</v>
      </c>
    </row>
    <row r="18" spans="1:27" ht="15" thickBot="1">
      <c r="A18" s="11">
        <f t="shared" si="0"/>
        <v>16</v>
      </c>
      <c r="B18" s="8">
        <v>160</v>
      </c>
      <c r="C18" s="9">
        <v>4.5</v>
      </c>
      <c r="D18" s="10">
        <f t="shared" si="1"/>
        <v>9.3624794999999992</v>
      </c>
      <c r="E18" s="13">
        <f t="shared" si="2"/>
        <v>879260.72429554083</v>
      </c>
      <c r="F18" s="10">
        <f t="shared" si="3"/>
        <v>879.26072429554085</v>
      </c>
      <c r="G18" s="10">
        <f t="shared" si="4"/>
        <v>2.4423909008209468</v>
      </c>
      <c r="H18" s="10">
        <f t="shared" si="5"/>
        <v>1.4483378041868213</v>
      </c>
      <c r="O18">
        <v>2.0805509999999998</v>
      </c>
      <c r="P18" s="5">
        <v>1.29</v>
      </c>
      <c r="Q18">
        <f t="shared" si="6"/>
        <v>1661.0600000000002</v>
      </c>
      <c r="R18">
        <f t="shared" si="7"/>
        <v>2.7777777777777779E-3</v>
      </c>
      <c r="W18" s="6" t="s">
        <v>33</v>
      </c>
      <c r="X18" s="6">
        <v>594</v>
      </c>
      <c r="Y18" s="7">
        <v>0</v>
      </c>
      <c r="Z18">
        <f t="shared" si="8"/>
        <v>0</v>
      </c>
      <c r="AA18" s="15">
        <f t="shared" si="9"/>
        <v>0</v>
      </c>
    </row>
    <row r="19" spans="1:27" ht="15" thickBot="1">
      <c r="A19" s="11">
        <f t="shared" si="0"/>
        <v>17</v>
      </c>
      <c r="B19" s="8">
        <v>170</v>
      </c>
      <c r="C19" s="9">
        <v>3</v>
      </c>
      <c r="D19" s="10">
        <f t="shared" si="1"/>
        <v>6.2416529999999995</v>
      </c>
      <c r="E19" s="13">
        <f t="shared" si="2"/>
        <v>260521.69608756766</v>
      </c>
      <c r="F19" s="10">
        <f t="shared" si="3"/>
        <v>260.52169608756765</v>
      </c>
      <c r="G19" s="10">
        <f t="shared" si="4"/>
        <v>0.72367137802102122</v>
      </c>
      <c r="H19" s="10">
        <f t="shared" si="5"/>
        <v>0.42913712716646557</v>
      </c>
      <c r="O19">
        <v>2.0805509999999998</v>
      </c>
      <c r="P19" s="5">
        <v>1.29</v>
      </c>
      <c r="Q19">
        <f t="shared" si="6"/>
        <v>1661.0600000000002</v>
      </c>
      <c r="R19">
        <f t="shared" si="7"/>
        <v>2.7777777777777779E-3</v>
      </c>
      <c r="W19" s="6" t="s">
        <v>34</v>
      </c>
      <c r="X19" s="6">
        <v>598</v>
      </c>
      <c r="Y19" s="7">
        <v>1</v>
      </c>
      <c r="Z19">
        <f t="shared" si="8"/>
        <v>598</v>
      </c>
      <c r="AA19" s="15">
        <f t="shared" si="9"/>
        <v>1.6611111111111112</v>
      </c>
    </row>
    <row r="20" spans="1:27" ht="15" thickBot="1">
      <c r="A20" s="11">
        <f t="shared" si="0"/>
        <v>18</v>
      </c>
      <c r="B20" s="12">
        <f t="shared" ref="B20:B62" si="10">B19+10</f>
        <v>180</v>
      </c>
      <c r="C20" s="9">
        <v>4.6999999999999993</v>
      </c>
      <c r="D20" s="10">
        <f t="shared" si="1"/>
        <v>9.7785896999999977</v>
      </c>
      <c r="E20" s="13">
        <f t="shared" si="2"/>
        <v>1001783.1130703529</v>
      </c>
      <c r="F20" s="10">
        <f t="shared" si="3"/>
        <v>1001.783113070353</v>
      </c>
      <c r="G20" s="10">
        <f t="shared" si="4"/>
        <v>2.7827308696398694</v>
      </c>
      <c r="H20" s="10">
        <f t="shared" si="5"/>
        <v>1.6501594056964424</v>
      </c>
      <c r="O20">
        <v>2.0805509999999998</v>
      </c>
      <c r="P20" s="5">
        <v>1.29</v>
      </c>
      <c r="Q20">
        <f t="shared" si="6"/>
        <v>1661.0600000000002</v>
      </c>
      <c r="R20">
        <f t="shared" si="7"/>
        <v>2.7777777777777779E-3</v>
      </c>
      <c r="W20" s="6" t="s">
        <v>35</v>
      </c>
      <c r="X20" s="6">
        <v>600</v>
      </c>
      <c r="Y20" s="7">
        <v>0</v>
      </c>
      <c r="Z20">
        <f t="shared" si="8"/>
        <v>0</v>
      </c>
      <c r="AA20" s="15">
        <f t="shared" si="9"/>
        <v>0</v>
      </c>
    </row>
    <row r="21" spans="1:27" ht="15" thickBot="1">
      <c r="A21" s="11">
        <f t="shared" si="0"/>
        <v>19</v>
      </c>
      <c r="B21" s="12">
        <f t="shared" si="10"/>
        <v>190</v>
      </c>
      <c r="C21" s="9">
        <v>5.0999999999999996</v>
      </c>
      <c r="D21" s="10">
        <f t="shared" si="1"/>
        <v>10.610810099999998</v>
      </c>
      <c r="E21" s="13">
        <f t="shared" si="2"/>
        <v>1279943.0928782197</v>
      </c>
      <c r="F21" s="10">
        <f t="shared" si="3"/>
        <v>1279.9430928782197</v>
      </c>
      <c r="G21" s="10">
        <f t="shared" si="4"/>
        <v>3.5553974802172768</v>
      </c>
      <c r="H21" s="10">
        <f t="shared" si="5"/>
        <v>2.1083507057688449</v>
      </c>
      <c r="O21">
        <v>2.0805509999999998</v>
      </c>
      <c r="P21" s="5">
        <v>1.29</v>
      </c>
      <c r="Q21">
        <f t="shared" si="6"/>
        <v>1661.0600000000002</v>
      </c>
      <c r="R21">
        <f t="shared" si="7"/>
        <v>2.7777777777777779E-3</v>
      </c>
      <c r="W21" s="6" t="s">
        <v>36</v>
      </c>
      <c r="X21" s="6">
        <v>600</v>
      </c>
      <c r="Y21" s="7">
        <v>0</v>
      </c>
      <c r="Z21">
        <f t="shared" si="8"/>
        <v>0</v>
      </c>
      <c r="AA21" s="15">
        <f t="shared" si="9"/>
        <v>0</v>
      </c>
    </row>
    <row r="22" spans="1:27" ht="15" thickBot="1">
      <c r="A22" s="11">
        <f t="shared" si="0"/>
        <v>20</v>
      </c>
      <c r="B22" s="12">
        <f t="shared" si="10"/>
        <v>200</v>
      </c>
      <c r="C22" s="9">
        <v>3.9</v>
      </c>
      <c r="D22" s="10">
        <f t="shared" si="1"/>
        <v>8.1141488999999982</v>
      </c>
      <c r="E22" s="13">
        <f t="shared" si="2"/>
        <v>572366.16630438599</v>
      </c>
      <c r="F22" s="10">
        <f t="shared" si="3"/>
        <v>572.36616630438596</v>
      </c>
      <c r="G22" s="10">
        <f t="shared" si="4"/>
        <v>1.5899060175121833</v>
      </c>
      <c r="H22" s="10">
        <f t="shared" si="5"/>
        <v>0.94281426838472471</v>
      </c>
      <c r="O22">
        <v>2.0805509999999998</v>
      </c>
      <c r="P22" s="5">
        <v>1.29</v>
      </c>
      <c r="Q22">
        <f t="shared" si="6"/>
        <v>1661.0600000000002</v>
      </c>
      <c r="R22">
        <f t="shared" si="7"/>
        <v>2.7777777777777779E-3</v>
      </c>
      <c r="W22" s="6" t="s">
        <v>37</v>
      </c>
      <c r="X22" s="6">
        <v>600</v>
      </c>
      <c r="Y22" s="7">
        <v>0</v>
      </c>
      <c r="Z22">
        <f t="shared" si="8"/>
        <v>0</v>
      </c>
      <c r="AA22" s="15">
        <f t="shared" si="9"/>
        <v>0</v>
      </c>
    </row>
    <row r="23" spans="1:27" ht="15" thickBot="1">
      <c r="A23" s="11">
        <f t="shared" si="0"/>
        <v>21</v>
      </c>
      <c r="B23" s="12">
        <f t="shared" si="10"/>
        <v>210</v>
      </c>
      <c r="C23" s="9">
        <v>5</v>
      </c>
      <c r="D23" s="10">
        <f t="shared" si="1"/>
        <v>10.402754999999999</v>
      </c>
      <c r="E23" s="13">
        <f t="shared" si="2"/>
        <v>1206118.9633683688</v>
      </c>
      <c r="F23" s="10">
        <f t="shared" si="3"/>
        <v>1206.1189633683689</v>
      </c>
      <c r="G23" s="10">
        <f t="shared" si="4"/>
        <v>3.3503304538010248</v>
      </c>
      <c r="H23" s="10">
        <f t="shared" si="5"/>
        <v>1.9867459591040075</v>
      </c>
      <c r="O23">
        <v>2.0805509999999998</v>
      </c>
      <c r="P23" s="5">
        <v>1.29</v>
      </c>
      <c r="Q23">
        <f t="shared" si="6"/>
        <v>1661.0600000000002</v>
      </c>
      <c r="R23">
        <f t="shared" si="7"/>
        <v>2.7777777777777779E-3</v>
      </c>
      <c r="W23" s="6" t="s">
        <v>38</v>
      </c>
      <c r="X23" s="6">
        <v>600</v>
      </c>
      <c r="Y23" s="7">
        <v>0</v>
      </c>
      <c r="Z23">
        <f t="shared" si="8"/>
        <v>0</v>
      </c>
      <c r="AA23" s="15">
        <f t="shared" si="9"/>
        <v>0</v>
      </c>
    </row>
    <row r="24" spans="1:27" ht="15" thickBot="1">
      <c r="A24" s="11">
        <f t="shared" si="0"/>
        <v>22</v>
      </c>
      <c r="B24" s="12">
        <f t="shared" si="10"/>
        <v>220</v>
      </c>
      <c r="C24" s="9">
        <v>6.2</v>
      </c>
      <c r="D24" s="10">
        <f t="shared" si="1"/>
        <v>12.899416199999999</v>
      </c>
      <c r="E24" s="13">
        <f t="shared" si="2"/>
        <v>2299615.3624132532</v>
      </c>
      <c r="F24" s="10">
        <f t="shared" si="3"/>
        <v>2299.615362413253</v>
      </c>
      <c r="G24" s="10">
        <f t="shared" si="4"/>
        <v>6.3878204511479257</v>
      </c>
      <c r="H24" s="10">
        <f t="shared" si="5"/>
        <v>3.7879775275307197</v>
      </c>
      <c r="O24">
        <v>2.0805509999999998</v>
      </c>
      <c r="P24" s="5">
        <v>1.29</v>
      </c>
      <c r="Q24">
        <f t="shared" si="6"/>
        <v>1661.0600000000002</v>
      </c>
      <c r="R24">
        <f t="shared" si="7"/>
        <v>2.7777777777777779E-3</v>
      </c>
      <c r="W24" s="6" t="s">
        <v>39</v>
      </c>
      <c r="X24" s="6">
        <v>600</v>
      </c>
      <c r="Y24" s="7">
        <v>0</v>
      </c>
      <c r="Z24">
        <f t="shared" si="8"/>
        <v>0</v>
      </c>
      <c r="AA24" s="15">
        <f t="shared" si="9"/>
        <v>0</v>
      </c>
    </row>
    <row r="25" spans="1:27" ht="15" thickBot="1">
      <c r="A25" s="11">
        <f t="shared" si="0"/>
        <v>23</v>
      </c>
      <c r="B25" s="12">
        <f t="shared" si="10"/>
        <v>230</v>
      </c>
      <c r="C25" s="9">
        <v>6.7</v>
      </c>
      <c r="D25" s="10">
        <f t="shared" si="1"/>
        <v>13.939691699999999</v>
      </c>
      <c r="E25" s="13">
        <f t="shared" si="2"/>
        <v>2902047.6622364861</v>
      </c>
      <c r="F25" s="10">
        <f t="shared" si="3"/>
        <v>2902.0476622364863</v>
      </c>
      <c r="G25" s="10">
        <f t="shared" si="4"/>
        <v>8.0612435062124614</v>
      </c>
      <c r="H25" s="10">
        <f t="shared" si="5"/>
        <v>4.7803173991839891</v>
      </c>
      <c r="O25">
        <v>2.0805509999999998</v>
      </c>
      <c r="P25" s="5">
        <v>1.29</v>
      </c>
      <c r="Q25">
        <f t="shared" si="6"/>
        <v>1661.0600000000002</v>
      </c>
      <c r="R25">
        <f t="shared" si="7"/>
        <v>2.7777777777777779E-3</v>
      </c>
      <c r="W25" s="6" t="s">
        <v>40</v>
      </c>
      <c r="X25" s="6">
        <v>600</v>
      </c>
      <c r="Y25" s="7">
        <v>0</v>
      </c>
      <c r="Z25">
        <f t="shared" si="8"/>
        <v>0</v>
      </c>
      <c r="AA25" s="15">
        <f t="shared" si="9"/>
        <v>0</v>
      </c>
    </row>
    <row r="26" spans="1:27" ht="15" thickBot="1">
      <c r="A26" s="11">
        <f t="shared" si="0"/>
        <v>24</v>
      </c>
      <c r="B26" s="12">
        <f t="shared" si="10"/>
        <v>240</v>
      </c>
      <c r="C26" s="9">
        <v>4.5</v>
      </c>
      <c r="D26" s="10">
        <f t="shared" si="1"/>
        <v>9.3624794999999992</v>
      </c>
      <c r="E26" s="13">
        <f t="shared" si="2"/>
        <v>879260.72429554083</v>
      </c>
      <c r="F26" s="10">
        <f t="shared" si="3"/>
        <v>879.26072429554085</v>
      </c>
      <c r="G26" s="10">
        <f t="shared" si="4"/>
        <v>2.4423909008209468</v>
      </c>
      <c r="H26" s="10">
        <f t="shared" si="5"/>
        <v>1.4483378041868213</v>
      </c>
      <c r="O26">
        <v>2.0805509999999998</v>
      </c>
      <c r="P26" s="5">
        <v>1.29</v>
      </c>
      <c r="Q26">
        <f t="shared" si="6"/>
        <v>1661.0600000000002</v>
      </c>
      <c r="R26">
        <f t="shared" si="7"/>
        <v>2.7777777777777779E-3</v>
      </c>
      <c r="W26" s="6" t="s">
        <v>41</v>
      </c>
      <c r="X26" s="6">
        <v>600</v>
      </c>
      <c r="Y26" s="7">
        <v>0</v>
      </c>
      <c r="Z26">
        <f t="shared" si="8"/>
        <v>0</v>
      </c>
      <c r="AA26" s="15">
        <f t="shared" si="9"/>
        <v>0</v>
      </c>
    </row>
    <row r="27" spans="1:27" ht="15" thickBot="1">
      <c r="A27" s="11">
        <f t="shared" si="0"/>
        <v>25</v>
      </c>
      <c r="B27" s="12">
        <f t="shared" si="10"/>
        <v>250</v>
      </c>
      <c r="C27" s="9">
        <v>4.8</v>
      </c>
      <c r="D27" s="10">
        <f t="shared" si="1"/>
        <v>9.9866447999999988</v>
      </c>
      <c r="E27" s="13">
        <f t="shared" si="2"/>
        <v>1067096.8671746771</v>
      </c>
      <c r="F27" s="10">
        <f t="shared" si="3"/>
        <v>1067.0968671746771</v>
      </c>
      <c r="G27" s="10">
        <f t="shared" si="4"/>
        <v>2.9641579643741029</v>
      </c>
      <c r="H27" s="10">
        <f t="shared" si="5"/>
        <v>1.757745672873843</v>
      </c>
      <c r="O27">
        <v>2.0805509999999998</v>
      </c>
      <c r="P27" s="5">
        <v>1.29</v>
      </c>
      <c r="Q27">
        <f t="shared" si="6"/>
        <v>1661.0600000000002</v>
      </c>
      <c r="R27">
        <f t="shared" si="7"/>
        <v>2.7777777777777779E-3</v>
      </c>
      <c r="W27" s="6" t="s">
        <v>42</v>
      </c>
      <c r="X27" s="6">
        <v>0</v>
      </c>
      <c r="Y27" s="7">
        <v>0</v>
      </c>
      <c r="Z27">
        <f t="shared" si="8"/>
        <v>0</v>
      </c>
      <c r="AA27" s="15">
        <f t="shared" si="9"/>
        <v>0</v>
      </c>
    </row>
    <row r="28" spans="1:27" ht="15" thickBot="1">
      <c r="A28" s="11">
        <f t="shared" si="0"/>
        <v>26</v>
      </c>
      <c r="B28" s="12">
        <f t="shared" si="10"/>
        <v>260</v>
      </c>
      <c r="C28" s="9">
        <v>4</v>
      </c>
      <c r="D28" s="10">
        <f t="shared" si="1"/>
        <v>8.3222039999999993</v>
      </c>
      <c r="E28" s="13">
        <f t="shared" si="2"/>
        <v>617532.90924460487</v>
      </c>
      <c r="F28" s="10">
        <f t="shared" si="3"/>
        <v>617.53290924460487</v>
      </c>
      <c r="G28" s="10">
        <f t="shared" si="4"/>
        <v>1.7153691923461247</v>
      </c>
      <c r="H28" s="10">
        <f t="shared" si="5"/>
        <v>1.017213931061252</v>
      </c>
      <c r="O28">
        <v>2.0805509999999998</v>
      </c>
      <c r="P28" s="5">
        <v>1.29</v>
      </c>
      <c r="Q28">
        <f t="shared" si="6"/>
        <v>1661.0600000000002</v>
      </c>
      <c r="R28">
        <f t="shared" si="7"/>
        <v>2.7777777777777779E-3</v>
      </c>
      <c r="W28" s="6" t="s">
        <v>43</v>
      </c>
      <c r="X28" s="6">
        <v>0</v>
      </c>
      <c r="Y28" s="7">
        <v>0</v>
      </c>
      <c r="Z28">
        <f t="shared" si="8"/>
        <v>0</v>
      </c>
      <c r="AA28" s="15">
        <f t="shared" si="9"/>
        <v>0</v>
      </c>
    </row>
    <row r="29" spans="1:27">
      <c r="A29" s="11">
        <f t="shared" si="0"/>
        <v>27</v>
      </c>
      <c r="B29" s="12">
        <f t="shared" si="10"/>
        <v>270</v>
      </c>
      <c r="C29" s="9">
        <v>2.8999999999999995</v>
      </c>
      <c r="D29" s="10">
        <f t="shared" si="1"/>
        <v>6.0335978999999984</v>
      </c>
      <c r="E29" s="13">
        <f t="shared" si="2"/>
        <v>235328.28318072905</v>
      </c>
      <c r="F29" s="10">
        <f t="shared" si="3"/>
        <v>235.32828318072904</v>
      </c>
      <c r="G29" s="10">
        <f t="shared" si="4"/>
        <v>0.65368967550202517</v>
      </c>
      <c r="H29" s="10">
        <f t="shared" si="5"/>
        <v>0.38763797757270091</v>
      </c>
      <c r="O29">
        <v>2.0805509999999998</v>
      </c>
      <c r="P29" s="5">
        <v>1.29</v>
      </c>
      <c r="Q29">
        <f t="shared" si="6"/>
        <v>1661.0600000000002</v>
      </c>
      <c r="R29">
        <f t="shared" si="7"/>
        <v>2.7777777777777779E-3</v>
      </c>
      <c r="AA29" s="15">
        <f ca="1">SUM(AA3:AA28)</f>
        <v>47.683333333333337</v>
      </c>
    </row>
    <row r="30" spans="1:27">
      <c r="A30" s="11">
        <f t="shared" si="0"/>
        <v>28</v>
      </c>
      <c r="B30" s="12">
        <f t="shared" si="10"/>
        <v>280</v>
      </c>
      <c r="C30" s="9">
        <v>1.6</v>
      </c>
      <c r="D30" s="10">
        <f t="shared" si="1"/>
        <v>3.3288815999999999</v>
      </c>
      <c r="E30" s="13">
        <f t="shared" si="2"/>
        <v>39522.106191654719</v>
      </c>
      <c r="F30" s="10">
        <f t="shared" si="3"/>
        <v>39.522106191654721</v>
      </c>
      <c r="G30" s="10">
        <f t="shared" si="4"/>
        <v>0.10978362831015201</v>
      </c>
      <c r="H30" s="10">
        <f t="shared" si="5"/>
        <v>6.5101691587920132E-2</v>
      </c>
      <c r="O30">
        <v>2.0805509999999998</v>
      </c>
      <c r="P30" s="5">
        <v>1.29</v>
      </c>
      <c r="Q30">
        <f t="shared" si="6"/>
        <v>1661.0600000000002</v>
      </c>
      <c r="R30">
        <f t="shared" si="7"/>
        <v>2.7777777777777779E-3</v>
      </c>
    </row>
    <row r="31" spans="1:27">
      <c r="A31" s="11">
        <f t="shared" si="0"/>
        <v>29</v>
      </c>
      <c r="B31" s="12">
        <f t="shared" si="10"/>
        <v>290</v>
      </c>
      <c r="C31" s="9">
        <v>1.9</v>
      </c>
      <c r="D31" s="10">
        <f t="shared" si="1"/>
        <v>3.9530468999999995</v>
      </c>
      <c r="E31" s="13">
        <f t="shared" si="2"/>
        <v>66182.159757949121</v>
      </c>
      <c r="F31" s="10">
        <f t="shared" si="3"/>
        <v>66.182159757949123</v>
      </c>
      <c r="G31" s="10">
        <f t="shared" si="4"/>
        <v>0.1838393326609698</v>
      </c>
      <c r="H31" s="10">
        <f t="shared" si="5"/>
        <v>0.10901672426795508</v>
      </c>
      <c r="O31">
        <v>2.0805509999999998</v>
      </c>
      <c r="P31" s="5">
        <v>1.29</v>
      </c>
      <c r="Q31">
        <f t="shared" si="6"/>
        <v>1661.0600000000002</v>
      </c>
      <c r="R31">
        <f t="shared" si="7"/>
        <v>2.7777777777777779E-3</v>
      </c>
    </row>
    <row r="32" spans="1:27">
      <c r="A32" s="11">
        <f t="shared" si="0"/>
        <v>30</v>
      </c>
      <c r="B32" s="12">
        <f t="shared" si="10"/>
        <v>300</v>
      </c>
      <c r="C32" s="9">
        <v>3.5999999999999996</v>
      </c>
      <c r="D32" s="10">
        <f t="shared" si="1"/>
        <v>7.4899835999999986</v>
      </c>
      <c r="E32" s="13">
        <f t="shared" si="2"/>
        <v>450181.49083931674</v>
      </c>
      <c r="F32" s="10">
        <f t="shared" si="3"/>
        <v>450.18149083931678</v>
      </c>
      <c r="G32" s="10">
        <f t="shared" si="4"/>
        <v>1.2505041412203244</v>
      </c>
      <c r="H32" s="10">
        <f t="shared" si="5"/>
        <v>0.74154895574365232</v>
      </c>
      <c r="O32">
        <v>2.0805509999999998</v>
      </c>
      <c r="P32" s="5">
        <v>1.29</v>
      </c>
      <c r="Q32">
        <f t="shared" si="6"/>
        <v>1661.0600000000002</v>
      </c>
      <c r="R32">
        <f t="shared" si="7"/>
        <v>2.7777777777777779E-3</v>
      </c>
    </row>
    <row r="33" spans="1:18">
      <c r="A33" s="11">
        <f t="shared" si="0"/>
        <v>31</v>
      </c>
      <c r="B33" s="12">
        <f t="shared" si="10"/>
        <v>310</v>
      </c>
      <c r="C33" s="9">
        <v>3.5</v>
      </c>
      <c r="D33" s="10">
        <f t="shared" si="1"/>
        <v>7.2819284999999994</v>
      </c>
      <c r="E33" s="13">
        <f t="shared" si="2"/>
        <v>413698.80443535052</v>
      </c>
      <c r="F33" s="10">
        <f t="shared" si="3"/>
        <v>413.69880443535055</v>
      </c>
      <c r="G33" s="10">
        <f t="shared" si="4"/>
        <v>1.1491633456537516</v>
      </c>
      <c r="H33" s="10">
        <f t="shared" si="5"/>
        <v>0.6814538639726746</v>
      </c>
      <c r="O33">
        <v>2.0805509999999998</v>
      </c>
      <c r="P33" s="5">
        <v>1.29</v>
      </c>
      <c r="Q33">
        <f t="shared" si="6"/>
        <v>1661.0600000000002</v>
      </c>
      <c r="R33">
        <f t="shared" si="7"/>
        <v>2.7777777777777779E-3</v>
      </c>
    </row>
    <row r="34" spans="1:18">
      <c r="A34" s="11">
        <f t="shared" si="0"/>
        <v>32</v>
      </c>
      <c r="B34" s="12">
        <f t="shared" si="10"/>
        <v>320</v>
      </c>
      <c r="C34" s="9">
        <v>2.2999999999999998</v>
      </c>
      <c r="D34" s="10">
        <f t="shared" si="1"/>
        <v>4.7852672999999992</v>
      </c>
      <c r="E34" s="13">
        <f t="shared" si="2"/>
        <v>117398.79541842353</v>
      </c>
      <c r="F34" s="10">
        <f t="shared" si="3"/>
        <v>117.39879541842353</v>
      </c>
      <c r="G34" s="10">
        <f t="shared" si="4"/>
        <v>0.3261077650511765</v>
      </c>
      <c r="H34" s="10">
        <f t="shared" si="5"/>
        <v>0.19338190467534766</v>
      </c>
      <c r="O34">
        <v>2.0805509999999998</v>
      </c>
      <c r="P34" s="5">
        <v>1.29</v>
      </c>
      <c r="Q34">
        <f t="shared" si="6"/>
        <v>1661.0600000000002</v>
      </c>
      <c r="R34">
        <f t="shared" si="7"/>
        <v>2.7777777777777779E-3</v>
      </c>
    </row>
    <row r="35" spans="1:18">
      <c r="A35" s="11">
        <f t="shared" si="0"/>
        <v>33</v>
      </c>
      <c r="B35" s="12">
        <f t="shared" si="10"/>
        <v>330</v>
      </c>
      <c r="C35" s="9">
        <v>2.2000000000000002</v>
      </c>
      <c r="D35" s="10">
        <f t="shared" si="1"/>
        <v>4.5772122</v>
      </c>
      <c r="E35" s="13">
        <f t="shared" si="2"/>
        <v>102742.03777557117</v>
      </c>
      <c r="F35" s="10">
        <f t="shared" si="3"/>
        <v>102.74203777557116</v>
      </c>
      <c r="G35" s="10">
        <f t="shared" si="4"/>
        <v>0.28539454937658659</v>
      </c>
      <c r="H35" s="10">
        <f t="shared" si="5"/>
        <v>0.16923896778031583</v>
      </c>
      <c r="O35">
        <v>2.0805509999999998</v>
      </c>
      <c r="P35" s="5">
        <v>1.29</v>
      </c>
      <c r="Q35">
        <f t="shared" si="6"/>
        <v>1661.0600000000002</v>
      </c>
      <c r="R35">
        <f t="shared" si="7"/>
        <v>2.7777777777777779E-3</v>
      </c>
    </row>
    <row r="36" spans="1:18">
      <c r="A36" s="11">
        <f t="shared" si="0"/>
        <v>34</v>
      </c>
      <c r="B36" s="12">
        <f t="shared" si="10"/>
        <v>340</v>
      </c>
      <c r="C36" s="9">
        <v>2</v>
      </c>
      <c r="D36" s="10">
        <f t="shared" si="1"/>
        <v>4.1611019999999996</v>
      </c>
      <c r="E36" s="13">
        <f t="shared" si="2"/>
        <v>77191.613655575609</v>
      </c>
      <c r="F36" s="10">
        <f t="shared" si="3"/>
        <v>77.191613655575608</v>
      </c>
      <c r="G36" s="10">
        <f t="shared" si="4"/>
        <v>0.21442114904326559</v>
      </c>
      <c r="H36" s="10">
        <f t="shared" si="5"/>
        <v>0.1271517413826565</v>
      </c>
      <c r="O36">
        <v>2.0805509999999998</v>
      </c>
      <c r="P36" s="5">
        <v>1.29</v>
      </c>
      <c r="Q36">
        <f t="shared" si="6"/>
        <v>1661.0600000000002</v>
      </c>
      <c r="R36">
        <f t="shared" si="7"/>
        <v>2.7777777777777779E-3</v>
      </c>
    </row>
    <row r="37" spans="1:18">
      <c r="A37" s="11">
        <f t="shared" si="0"/>
        <v>35</v>
      </c>
      <c r="B37" s="12">
        <f t="shared" si="10"/>
        <v>350</v>
      </c>
      <c r="C37" s="9">
        <v>3.8</v>
      </c>
      <c r="D37" s="10">
        <f t="shared" si="1"/>
        <v>7.906093799999999</v>
      </c>
      <c r="E37" s="13">
        <f t="shared" si="2"/>
        <v>529457.27806359297</v>
      </c>
      <c r="F37" s="10">
        <f t="shared" si="3"/>
        <v>529.45727806359298</v>
      </c>
      <c r="G37" s="10">
        <f t="shared" si="4"/>
        <v>1.4707146612877584</v>
      </c>
      <c r="H37" s="10">
        <f t="shared" si="5"/>
        <v>0.87213379414364067</v>
      </c>
      <c r="O37">
        <v>2.0805509999999998</v>
      </c>
      <c r="P37" s="5">
        <v>1.29</v>
      </c>
      <c r="Q37">
        <f t="shared" si="6"/>
        <v>1661.0600000000002</v>
      </c>
      <c r="R37">
        <f t="shared" si="7"/>
        <v>2.7777777777777779E-3</v>
      </c>
    </row>
    <row r="38" spans="1:18">
      <c r="A38" s="11">
        <f t="shared" si="0"/>
        <v>36</v>
      </c>
      <c r="B38" s="12">
        <f t="shared" si="10"/>
        <v>360</v>
      </c>
      <c r="C38" s="9">
        <v>2.9000000000000004</v>
      </c>
      <c r="D38" s="10">
        <f t="shared" si="1"/>
        <v>6.0335979000000002</v>
      </c>
      <c r="E38" s="13">
        <f t="shared" si="2"/>
        <v>235328.28318072928</v>
      </c>
      <c r="F38" s="10">
        <f t="shared" si="3"/>
        <v>235.3282831807293</v>
      </c>
      <c r="G38" s="10">
        <f t="shared" si="4"/>
        <v>0.65368967550202584</v>
      </c>
      <c r="H38" s="10">
        <f t="shared" si="5"/>
        <v>0.3876379775727013</v>
      </c>
      <c r="O38">
        <v>2.0805509999999998</v>
      </c>
      <c r="P38" s="5">
        <v>1.29</v>
      </c>
      <c r="Q38">
        <f t="shared" si="6"/>
        <v>1661.0600000000002</v>
      </c>
      <c r="R38">
        <f t="shared" si="7"/>
        <v>2.7777777777777779E-3</v>
      </c>
    </row>
    <row r="39" spans="1:18">
      <c r="A39" s="11">
        <f t="shared" si="0"/>
        <v>37</v>
      </c>
      <c r="B39" s="12">
        <f t="shared" si="10"/>
        <v>370</v>
      </c>
      <c r="C39" s="9">
        <v>3.7</v>
      </c>
      <c r="D39" s="10">
        <f t="shared" si="1"/>
        <v>7.6980386999999997</v>
      </c>
      <c r="E39" s="13">
        <f t="shared" si="2"/>
        <v>488748.35081198398</v>
      </c>
      <c r="F39" s="10">
        <f t="shared" si="3"/>
        <v>488.74835081198398</v>
      </c>
      <c r="G39" s="10">
        <f t="shared" si="4"/>
        <v>1.3576343078110666</v>
      </c>
      <c r="H39" s="10">
        <f t="shared" si="5"/>
        <v>0.80507714453196244</v>
      </c>
      <c r="O39">
        <v>2.0805509999999998</v>
      </c>
      <c r="P39" s="5">
        <v>1.29</v>
      </c>
      <c r="Q39">
        <f t="shared" si="6"/>
        <v>1661.0600000000002</v>
      </c>
      <c r="R39">
        <f t="shared" si="7"/>
        <v>2.7777777777777779E-3</v>
      </c>
    </row>
    <row r="40" spans="1:18">
      <c r="A40" s="11">
        <f t="shared" si="0"/>
        <v>38</v>
      </c>
      <c r="B40" s="12">
        <f t="shared" si="10"/>
        <v>380</v>
      </c>
      <c r="C40" s="9">
        <v>5.9</v>
      </c>
      <c r="D40" s="10">
        <f t="shared" si="1"/>
        <v>12.2752509</v>
      </c>
      <c r="E40" s="13">
        <f t="shared" si="2"/>
        <v>1981692.0526210582</v>
      </c>
      <c r="F40" s="10">
        <f t="shared" si="3"/>
        <v>1981.6920526210583</v>
      </c>
      <c r="G40" s="10">
        <f t="shared" si="4"/>
        <v>5.5047001461696068</v>
      </c>
      <c r="H40" s="10">
        <f t="shared" si="5"/>
        <v>3.2642871866785765</v>
      </c>
      <c r="O40">
        <v>2.0805509999999998</v>
      </c>
      <c r="P40" s="5">
        <v>1.29</v>
      </c>
      <c r="Q40">
        <f t="shared" si="6"/>
        <v>1661.0600000000002</v>
      </c>
      <c r="R40">
        <f t="shared" si="7"/>
        <v>2.7777777777777779E-3</v>
      </c>
    </row>
    <row r="41" spans="1:18">
      <c r="A41" s="11">
        <f t="shared" si="0"/>
        <v>39</v>
      </c>
      <c r="B41" s="12">
        <f t="shared" si="10"/>
        <v>390</v>
      </c>
      <c r="C41" s="9">
        <v>4</v>
      </c>
      <c r="D41" s="10">
        <f t="shared" si="1"/>
        <v>8.3222039999999993</v>
      </c>
      <c r="E41" s="13">
        <f t="shared" si="2"/>
        <v>617532.90924460487</v>
      </c>
      <c r="F41" s="10">
        <f t="shared" si="3"/>
        <v>617.53290924460487</v>
      </c>
      <c r="G41" s="10">
        <f t="shared" si="4"/>
        <v>1.7153691923461247</v>
      </c>
      <c r="H41" s="10">
        <f t="shared" si="5"/>
        <v>1.017213931061252</v>
      </c>
      <c r="O41">
        <v>2.0805509999999998</v>
      </c>
      <c r="P41" s="5">
        <v>1.29</v>
      </c>
      <c r="Q41">
        <f t="shared" si="6"/>
        <v>1661.0600000000002</v>
      </c>
      <c r="R41">
        <f t="shared" si="7"/>
        <v>2.7777777777777779E-3</v>
      </c>
    </row>
    <row r="42" spans="1:18">
      <c r="A42" s="11">
        <f t="shared" si="0"/>
        <v>40</v>
      </c>
      <c r="B42" s="12">
        <f t="shared" si="10"/>
        <v>400</v>
      </c>
      <c r="C42" s="9">
        <v>2.2999999999999998</v>
      </c>
      <c r="D42" s="10">
        <f t="shared" si="1"/>
        <v>4.7852672999999992</v>
      </c>
      <c r="E42" s="13">
        <f t="shared" si="2"/>
        <v>117398.79541842353</v>
      </c>
      <c r="F42" s="10">
        <f t="shared" si="3"/>
        <v>117.39879541842353</v>
      </c>
      <c r="G42" s="10">
        <f t="shared" si="4"/>
        <v>0.3261077650511765</v>
      </c>
      <c r="H42" s="10">
        <f t="shared" si="5"/>
        <v>0.19338190467534766</v>
      </c>
      <c r="O42">
        <v>2.0805509999999998</v>
      </c>
      <c r="P42" s="5">
        <v>1.29</v>
      </c>
      <c r="Q42">
        <f t="shared" si="6"/>
        <v>1661.0600000000002</v>
      </c>
      <c r="R42">
        <f t="shared" si="7"/>
        <v>2.7777777777777779E-3</v>
      </c>
    </row>
    <row r="43" spans="1:18">
      <c r="A43" s="11">
        <f t="shared" si="0"/>
        <v>41</v>
      </c>
      <c r="B43" s="12">
        <f t="shared" si="10"/>
        <v>410</v>
      </c>
      <c r="C43" s="9">
        <v>3.8</v>
      </c>
      <c r="D43" s="10">
        <f t="shared" si="1"/>
        <v>7.906093799999999</v>
      </c>
      <c r="E43" s="13">
        <f t="shared" si="2"/>
        <v>529457.27806359297</v>
      </c>
      <c r="F43" s="10">
        <f t="shared" si="3"/>
        <v>529.45727806359298</v>
      </c>
      <c r="G43" s="10">
        <f t="shared" si="4"/>
        <v>1.4707146612877584</v>
      </c>
      <c r="H43" s="10">
        <f t="shared" si="5"/>
        <v>0.87213379414364067</v>
      </c>
      <c r="O43">
        <v>2.0805509999999998</v>
      </c>
      <c r="P43" s="5">
        <v>1.29</v>
      </c>
      <c r="Q43">
        <f t="shared" si="6"/>
        <v>1661.0600000000002</v>
      </c>
      <c r="R43">
        <f t="shared" si="7"/>
        <v>2.7777777777777779E-3</v>
      </c>
    </row>
    <row r="44" spans="1:18">
      <c r="A44" s="11">
        <f t="shared" si="0"/>
        <v>42</v>
      </c>
      <c r="B44" s="12">
        <f t="shared" si="10"/>
        <v>420</v>
      </c>
      <c r="C44" s="9">
        <v>4.4000000000000004</v>
      </c>
      <c r="D44" s="10">
        <f t="shared" si="1"/>
        <v>9.1544243999999999</v>
      </c>
      <c r="E44" s="13">
        <f t="shared" si="2"/>
        <v>821936.30220456934</v>
      </c>
      <c r="F44" s="10">
        <f t="shared" si="3"/>
        <v>821.9363022045693</v>
      </c>
      <c r="G44" s="10">
        <f t="shared" si="4"/>
        <v>2.2831563950126927</v>
      </c>
      <c r="H44" s="10">
        <f t="shared" si="5"/>
        <v>1.3539117422425266</v>
      </c>
      <c r="O44">
        <v>2.0805509999999998</v>
      </c>
      <c r="P44" s="5">
        <v>1.29</v>
      </c>
      <c r="Q44">
        <f t="shared" si="6"/>
        <v>1661.0600000000002</v>
      </c>
      <c r="R44">
        <f t="shared" si="7"/>
        <v>2.7777777777777779E-3</v>
      </c>
    </row>
    <row r="45" spans="1:18">
      <c r="A45" s="11">
        <f t="shared" si="0"/>
        <v>43</v>
      </c>
      <c r="B45" s="12">
        <f t="shared" si="10"/>
        <v>430</v>
      </c>
      <c r="C45" s="9">
        <v>5.5</v>
      </c>
      <c r="D45" s="10">
        <f t="shared" si="1"/>
        <v>11.443030499999999</v>
      </c>
      <c r="E45" s="13">
        <f t="shared" si="2"/>
        <v>1605344.3402432988</v>
      </c>
      <c r="F45" s="10">
        <f t="shared" si="3"/>
        <v>1605.3443402432988</v>
      </c>
      <c r="G45" s="10">
        <f t="shared" si="4"/>
        <v>4.4592898340091631</v>
      </c>
      <c r="H45" s="10">
        <f t="shared" si="5"/>
        <v>2.6443588715674338</v>
      </c>
      <c r="O45">
        <v>2.0805509999999998</v>
      </c>
      <c r="P45" s="5">
        <v>1.29</v>
      </c>
      <c r="Q45">
        <f t="shared" si="6"/>
        <v>1661.0600000000002</v>
      </c>
      <c r="R45">
        <f t="shared" si="7"/>
        <v>2.7777777777777779E-3</v>
      </c>
    </row>
    <row r="46" spans="1:18">
      <c r="A46" s="11">
        <f t="shared" si="0"/>
        <v>44</v>
      </c>
      <c r="B46" s="12">
        <f t="shared" si="10"/>
        <v>440</v>
      </c>
      <c r="C46" s="9">
        <v>6.6000000000000005</v>
      </c>
      <c r="D46" s="10">
        <f t="shared" si="1"/>
        <v>13.7316366</v>
      </c>
      <c r="E46" s="13">
        <f t="shared" si="2"/>
        <v>2774035.019940421</v>
      </c>
      <c r="F46" s="10">
        <f t="shared" si="3"/>
        <v>2774.0350199404211</v>
      </c>
      <c r="G46" s="10">
        <f t="shared" si="4"/>
        <v>7.7056528331678367</v>
      </c>
      <c r="H46" s="10">
        <f t="shared" si="5"/>
        <v>4.5694521300685267</v>
      </c>
      <c r="O46">
        <v>2.0805509999999998</v>
      </c>
      <c r="P46" s="5">
        <v>1.29</v>
      </c>
      <c r="Q46">
        <f t="shared" si="6"/>
        <v>1661.0600000000002</v>
      </c>
      <c r="R46">
        <f t="shared" si="7"/>
        <v>2.7777777777777779E-3</v>
      </c>
    </row>
    <row r="47" spans="1:18">
      <c r="A47" s="11">
        <f t="shared" si="0"/>
        <v>45</v>
      </c>
      <c r="B47" s="12">
        <f t="shared" si="10"/>
        <v>450</v>
      </c>
      <c r="C47" s="9">
        <v>5.6000000000000005</v>
      </c>
      <c r="D47" s="10">
        <f t="shared" si="1"/>
        <v>11.6510856</v>
      </c>
      <c r="E47" s="13">
        <f t="shared" si="2"/>
        <v>1694510.3029671961</v>
      </c>
      <c r="F47" s="10">
        <f t="shared" si="3"/>
        <v>1694.5103029671961</v>
      </c>
      <c r="G47" s="10">
        <f t="shared" si="4"/>
        <v>4.7069730637977676</v>
      </c>
      <c r="H47" s="10">
        <f t="shared" si="5"/>
        <v>2.791235026832076</v>
      </c>
      <c r="O47">
        <v>2.0805509999999998</v>
      </c>
      <c r="P47" s="5">
        <v>1.29</v>
      </c>
      <c r="Q47">
        <f t="shared" si="6"/>
        <v>1661.0600000000002</v>
      </c>
      <c r="R47">
        <f t="shared" si="7"/>
        <v>2.7777777777777779E-3</v>
      </c>
    </row>
    <row r="48" spans="1:18">
      <c r="A48" s="11">
        <f t="shared" si="0"/>
        <v>46</v>
      </c>
      <c r="B48" s="12">
        <f t="shared" si="10"/>
        <v>460</v>
      </c>
      <c r="C48" s="9">
        <v>5.9</v>
      </c>
      <c r="D48" s="10">
        <f t="shared" si="1"/>
        <v>12.2752509</v>
      </c>
      <c r="E48" s="13">
        <f t="shared" si="2"/>
        <v>1981692.0526210582</v>
      </c>
      <c r="F48" s="10">
        <f t="shared" si="3"/>
        <v>1981.6920526210583</v>
      </c>
      <c r="G48" s="10">
        <f t="shared" si="4"/>
        <v>5.5047001461696068</v>
      </c>
      <c r="H48" s="10">
        <f t="shared" si="5"/>
        <v>3.2642871866785765</v>
      </c>
      <c r="O48">
        <v>2.0805509999999998</v>
      </c>
      <c r="P48" s="5">
        <v>1.29</v>
      </c>
      <c r="Q48">
        <f t="shared" si="6"/>
        <v>1661.0600000000002</v>
      </c>
      <c r="R48">
        <f t="shared" si="7"/>
        <v>2.7777777777777779E-3</v>
      </c>
    </row>
    <row r="49" spans="1:18">
      <c r="A49" s="11">
        <f t="shared" si="0"/>
        <v>47</v>
      </c>
      <c r="B49" s="12">
        <f t="shared" si="10"/>
        <v>470</v>
      </c>
      <c r="C49" s="9">
        <v>6.3</v>
      </c>
      <c r="D49" s="10">
        <f t="shared" si="1"/>
        <v>13.107471299999998</v>
      </c>
      <c r="E49" s="13">
        <f t="shared" si="2"/>
        <v>2412691.4274669639</v>
      </c>
      <c r="F49" s="10">
        <f t="shared" si="3"/>
        <v>2412.6914274669639</v>
      </c>
      <c r="G49" s="10">
        <f t="shared" si="4"/>
        <v>6.7019206318526781</v>
      </c>
      <c r="H49" s="10">
        <f t="shared" si="5"/>
        <v>3.9742389346886378</v>
      </c>
      <c r="O49">
        <v>2.0805509999999998</v>
      </c>
      <c r="P49" s="5">
        <v>1.29</v>
      </c>
      <c r="Q49">
        <f t="shared" si="6"/>
        <v>1661.0600000000002</v>
      </c>
      <c r="R49">
        <f t="shared" si="7"/>
        <v>2.7777777777777779E-3</v>
      </c>
    </row>
    <row r="50" spans="1:18">
      <c r="A50" s="11">
        <f t="shared" si="0"/>
        <v>48</v>
      </c>
      <c r="B50" s="12">
        <f t="shared" si="10"/>
        <v>480</v>
      </c>
      <c r="C50" s="9">
        <v>4.4000000000000004</v>
      </c>
      <c r="D50" s="10">
        <f t="shared" si="1"/>
        <v>9.1544243999999999</v>
      </c>
      <c r="E50" s="13">
        <f t="shared" si="2"/>
        <v>821936.30220456934</v>
      </c>
      <c r="F50" s="10">
        <f t="shared" si="3"/>
        <v>821.9363022045693</v>
      </c>
      <c r="G50" s="10">
        <f t="shared" si="4"/>
        <v>2.2831563950126927</v>
      </c>
      <c r="H50" s="10">
        <f t="shared" si="5"/>
        <v>1.3539117422425266</v>
      </c>
      <c r="O50">
        <v>2.0805509999999998</v>
      </c>
      <c r="P50" s="5">
        <v>1.29</v>
      </c>
      <c r="Q50">
        <f t="shared" si="6"/>
        <v>1661.0600000000002</v>
      </c>
      <c r="R50">
        <f t="shared" si="7"/>
        <v>2.7777777777777779E-3</v>
      </c>
    </row>
    <row r="51" spans="1:18">
      <c r="A51" s="11">
        <f t="shared" si="0"/>
        <v>49</v>
      </c>
      <c r="B51" s="12">
        <f t="shared" si="10"/>
        <v>490</v>
      </c>
      <c r="C51" s="9">
        <v>4.7</v>
      </c>
      <c r="D51" s="10">
        <f t="shared" si="1"/>
        <v>9.7785896999999995</v>
      </c>
      <c r="E51" s="13">
        <f t="shared" si="2"/>
        <v>1001783.1130703533</v>
      </c>
      <c r="F51" s="10">
        <f t="shared" si="3"/>
        <v>1001.7831130703534</v>
      </c>
      <c r="G51" s="10">
        <f t="shared" si="4"/>
        <v>2.7827308696398707</v>
      </c>
      <c r="H51" s="10">
        <f t="shared" si="5"/>
        <v>1.6501594056964433</v>
      </c>
      <c r="O51">
        <v>2.0805509999999998</v>
      </c>
      <c r="P51" s="5">
        <v>1.29</v>
      </c>
      <c r="Q51">
        <f t="shared" si="6"/>
        <v>1661.0600000000002</v>
      </c>
      <c r="R51">
        <f t="shared" si="7"/>
        <v>2.7777777777777779E-3</v>
      </c>
    </row>
    <row r="52" spans="1:18">
      <c r="A52" s="11">
        <f t="shared" si="0"/>
        <v>50</v>
      </c>
      <c r="B52" s="12">
        <f t="shared" si="10"/>
        <v>500</v>
      </c>
      <c r="C52" s="9">
        <v>3.8</v>
      </c>
      <c r="D52" s="10">
        <f t="shared" si="1"/>
        <v>7.906093799999999</v>
      </c>
      <c r="E52" s="13">
        <f t="shared" si="2"/>
        <v>529457.27806359297</v>
      </c>
      <c r="F52" s="10">
        <f t="shared" si="3"/>
        <v>529.45727806359298</v>
      </c>
      <c r="G52" s="10">
        <f t="shared" si="4"/>
        <v>1.4707146612877584</v>
      </c>
      <c r="H52" s="10">
        <f t="shared" si="5"/>
        <v>0.87213379414364067</v>
      </c>
      <c r="O52">
        <v>2.0805509999999998</v>
      </c>
      <c r="P52" s="5">
        <v>1.29</v>
      </c>
      <c r="Q52">
        <f t="shared" si="6"/>
        <v>1661.0600000000002</v>
      </c>
      <c r="R52">
        <f t="shared" si="7"/>
        <v>2.7777777777777779E-3</v>
      </c>
    </row>
    <row r="53" spans="1:18">
      <c r="A53" s="11">
        <f t="shared" si="0"/>
        <v>51</v>
      </c>
      <c r="B53" s="12">
        <f t="shared" si="10"/>
        <v>510</v>
      </c>
      <c r="C53" s="9">
        <v>2.9000000000000004</v>
      </c>
      <c r="D53" s="10">
        <f t="shared" si="1"/>
        <v>6.0335979000000002</v>
      </c>
      <c r="E53" s="13">
        <f t="shared" si="2"/>
        <v>235328.28318072928</v>
      </c>
      <c r="F53" s="10">
        <f t="shared" si="3"/>
        <v>235.3282831807293</v>
      </c>
      <c r="G53" s="10">
        <f t="shared" si="4"/>
        <v>0.65368967550202584</v>
      </c>
      <c r="H53" s="10">
        <f t="shared" si="5"/>
        <v>0.3876379775727013</v>
      </c>
      <c r="O53">
        <v>2.0805509999999998</v>
      </c>
      <c r="P53" s="5">
        <v>1.29</v>
      </c>
      <c r="Q53">
        <f t="shared" si="6"/>
        <v>1661.0600000000002</v>
      </c>
      <c r="R53">
        <f t="shared" si="7"/>
        <v>2.7777777777777779E-3</v>
      </c>
    </row>
    <row r="54" spans="1:18">
      <c r="A54" s="11">
        <f t="shared" si="0"/>
        <v>52</v>
      </c>
      <c r="B54" s="12">
        <f t="shared" si="10"/>
        <v>520</v>
      </c>
      <c r="C54" s="9">
        <v>5.1000000000000005</v>
      </c>
      <c r="D54" s="10">
        <f t="shared" si="1"/>
        <v>10.6108101</v>
      </c>
      <c r="E54" s="13">
        <f t="shared" si="2"/>
        <v>1279943.0928782204</v>
      </c>
      <c r="F54" s="10">
        <f t="shared" si="3"/>
        <v>1279.9430928782203</v>
      </c>
      <c r="G54" s="10">
        <f t="shared" si="4"/>
        <v>3.555397480217279</v>
      </c>
      <c r="H54" s="10">
        <f t="shared" si="5"/>
        <v>2.1083507057688462</v>
      </c>
      <c r="O54">
        <v>2.0805509999999998</v>
      </c>
      <c r="P54" s="5">
        <v>1.29</v>
      </c>
      <c r="Q54">
        <f t="shared" si="6"/>
        <v>1661.0600000000002</v>
      </c>
      <c r="R54">
        <f t="shared" si="7"/>
        <v>2.7777777777777779E-3</v>
      </c>
    </row>
    <row r="55" spans="1:18">
      <c r="A55" s="11">
        <f t="shared" si="0"/>
        <v>53</v>
      </c>
      <c r="B55" s="12">
        <f t="shared" si="10"/>
        <v>530</v>
      </c>
      <c r="C55" s="9">
        <v>5.3</v>
      </c>
      <c r="D55" s="10">
        <f t="shared" si="1"/>
        <v>11.026920299999999</v>
      </c>
      <c r="E55" s="13">
        <f t="shared" si="2"/>
        <v>1436506.9832751411</v>
      </c>
      <c r="F55" s="10">
        <f t="shared" si="3"/>
        <v>1436.5069832751412</v>
      </c>
      <c r="G55" s="10">
        <f t="shared" si="4"/>
        <v>3.9902971757642813</v>
      </c>
      <c r="H55" s="10">
        <f t="shared" si="5"/>
        <v>2.3662462252282186</v>
      </c>
      <c r="O55">
        <v>2.0805509999999998</v>
      </c>
      <c r="P55" s="5">
        <v>1.29</v>
      </c>
      <c r="Q55">
        <f t="shared" si="6"/>
        <v>1661.0600000000002</v>
      </c>
      <c r="R55">
        <f t="shared" si="7"/>
        <v>2.7777777777777779E-3</v>
      </c>
    </row>
    <row r="56" spans="1:18">
      <c r="A56" s="11">
        <f t="shared" si="0"/>
        <v>54</v>
      </c>
      <c r="B56" s="12">
        <f t="shared" si="10"/>
        <v>540</v>
      </c>
      <c r="C56" s="9">
        <v>4.4000000000000004</v>
      </c>
      <c r="D56" s="10">
        <f t="shared" si="1"/>
        <v>9.1544243999999999</v>
      </c>
      <c r="E56" s="13">
        <f t="shared" si="2"/>
        <v>821936.30220456934</v>
      </c>
      <c r="F56" s="10">
        <f t="shared" si="3"/>
        <v>821.9363022045693</v>
      </c>
      <c r="G56" s="10">
        <f t="shared" si="4"/>
        <v>2.2831563950126927</v>
      </c>
      <c r="H56" s="10">
        <f t="shared" si="5"/>
        <v>1.3539117422425266</v>
      </c>
      <c r="O56">
        <v>2.0805509999999998</v>
      </c>
      <c r="P56" s="5">
        <v>1.29</v>
      </c>
      <c r="Q56">
        <f t="shared" si="6"/>
        <v>1661.0600000000002</v>
      </c>
      <c r="R56">
        <f t="shared" si="7"/>
        <v>2.7777777777777779E-3</v>
      </c>
    </row>
    <row r="57" spans="1:18">
      <c r="A57" s="11">
        <f t="shared" si="0"/>
        <v>55</v>
      </c>
      <c r="B57" s="12">
        <f t="shared" si="10"/>
        <v>550</v>
      </c>
      <c r="C57" s="9">
        <v>4</v>
      </c>
      <c r="D57" s="10">
        <f t="shared" si="1"/>
        <v>8.3222039999999993</v>
      </c>
      <c r="E57" s="13">
        <f t="shared" si="2"/>
        <v>617532.90924460487</v>
      </c>
      <c r="F57" s="10">
        <f t="shared" si="3"/>
        <v>617.53290924460487</v>
      </c>
      <c r="G57" s="10">
        <f t="shared" si="4"/>
        <v>1.7153691923461247</v>
      </c>
      <c r="H57" s="10">
        <f t="shared" si="5"/>
        <v>1.017213931061252</v>
      </c>
      <c r="O57">
        <v>2.0805509999999998</v>
      </c>
      <c r="P57" s="5">
        <v>1.29</v>
      </c>
      <c r="Q57">
        <f t="shared" si="6"/>
        <v>1661.0600000000002</v>
      </c>
      <c r="R57">
        <f t="shared" si="7"/>
        <v>2.7777777777777779E-3</v>
      </c>
    </row>
    <row r="58" spans="1:18">
      <c r="A58" s="11">
        <f t="shared" si="0"/>
        <v>56</v>
      </c>
      <c r="B58" s="12">
        <f t="shared" si="10"/>
        <v>560</v>
      </c>
      <c r="C58" s="9">
        <v>3.3</v>
      </c>
      <c r="D58" s="10">
        <f t="shared" si="1"/>
        <v>6.865818299999999</v>
      </c>
      <c r="E58" s="13">
        <f t="shared" si="2"/>
        <v>346754.37749255251</v>
      </c>
      <c r="F58" s="10">
        <f t="shared" si="3"/>
        <v>346.75437749255252</v>
      </c>
      <c r="G58" s="10">
        <f t="shared" si="4"/>
        <v>0.96320660414597925</v>
      </c>
      <c r="H58" s="10">
        <f t="shared" si="5"/>
        <v>0.57118151625856561</v>
      </c>
      <c r="O58">
        <v>2.0805509999999998</v>
      </c>
      <c r="P58" s="5">
        <v>1.29</v>
      </c>
      <c r="Q58">
        <f t="shared" si="6"/>
        <v>1661.0600000000002</v>
      </c>
      <c r="R58">
        <f t="shared" si="7"/>
        <v>2.7777777777777779E-3</v>
      </c>
    </row>
    <row r="59" spans="1:18">
      <c r="A59" s="11">
        <f t="shared" si="0"/>
        <v>57</v>
      </c>
      <c r="B59" s="12">
        <f t="shared" si="10"/>
        <v>570</v>
      </c>
      <c r="C59" s="9">
        <v>2.8</v>
      </c>
      <c r="D59" s="10">
        <f t="shared" si="1"/>
        <v>5.8255427999999991</v>
      </c>
      <c r="E59" s="13">
        <f t="shared" si="2"/>
        <v>211813.7878708994</v>
      </c>
      <c r="F59" s="10">
        <f t="shared" si="3"/>
        <v>211.8137878708994</v>
      </c>
      <c r="G59" s="10">
        <f t="shared" si="4"/>
        <v>0.58837163297472062</v>
      </c>
      <c r="H59" s="10">
        <f t="shared" si="5"/>
        <v>0.34890437835400928</v>
      </c>
      <c r="O59">
        <v>2.0805509999999998</v>
      </c>
      <c r="P59" s="5">
        <v>1.29</v>
      </c>
      <c r="Q59">
        <f t="shared" si="6"/>
        <v>1661.0600000000002</v>
      </c>
      <c r="R59">
        <f t="shared" si="7"/>
        <v>2.7777777777777779E-3</v>
      </c>
    </row>
    <row r="60" spans="1:18">
      <c r="A60" s="11">
        <f t="shared" si="0"/>
        <v>58</v>
      </c>
      <c r="B60" s="12">
        <f t="shared" si="10"/>
        <v>580</v>
      </c>
      <c r="C60" s="9">
        <v>2.5</v>
      </c>
      <c r="D60" s="10">
        <f t="shared" si="1"/>
        <v>5.2013774999999995</v>
      </c>
      <c r="E60" s="13">
        <f t="shared" si="2"/>
        <v>150764.8704210461</v>
      </c>
      <c r="F60" s="10">
        <f t="shared" si="3"/>
        <v>150.76487042104611</v>
      </c>
      <c r="G60" s="10">
        <f t="shared" si="4"/>
        <v>0.4187913067251281</v>
      </c>
      <c r="H60" s="10">
        <f t="shared" si="5"/>
        <v>0.24834324488800094</v>
      </c>
      <c r="O60">
        <v>2.0805509999999998</v>
      </c>
      <c r="P60" s="5">
        <v>1.29</v>
      </c>
      <c r="Q60">
        <f t="shared" si="6"/>
        <v>1661.0600000000002</v>
      </c>
      <c r="R60">
        <f t="shared" si="7"/>
        <v>2.7777777777777779E-3</v>
      </c>
    </row>
    <row r="61" spans="1:18">
      <c r="A61" s="11">
        <f t="shared" si="0"/>
        <v>59</v>
      </c>
      <c r="B61" s="12">
        <f t="shared" si="10"/>
        <v>590</v>
      </c>
      <c r="C61" s="9">
        <v>5</v>
      </c>
      <c r="D61" s="10">
        <f t="shared" si="1"/>
        <v>10.402754999999999</v>
      </c>
      <c r="E61" s="13">
        <f t="shared" si="2"/>
        <v>1206118.9633683688</v>
      </c>
      <c r="F61" s="10">
        <f t="shared" si="3"/>
        <v>1206.1189633683689</v>
      </c>
      <c r="G61" s="10">
        <f t="shared" si="4"/>
        <v>3.3503304538010248</v>
      </c>
      <c r="H61" s="10">
        <f t="shared" si="5"/>
        <v>1.9867459591040075</v>
      </c>
      <c r="O61">
        <v>2.0805509999999998</v>
      </c>
      <c r="P61" s="5">
        <v>1.29</v>
      </c>
      <c r="Q61">
        <f t="shared" si="6"/>
        <v>1661.0600000000002</v>
      </c>
      <c r="R61">
        <f t="shared" si="7"/>
        <v>2.7777777777777779E-3</v>
      </c>
    </row>
    <row r="62" spans="1:18">
      <c r="A62" s="11">
        <f t="shared" si="0"/>
        <v>60</v>
      </c>
      <c r="B62" s="12">
        <f t="shared" si="10"/>
        <v>600</v>
      </c>
      <c r="C62" s="9">
        <v>2</v>
      </c>
      <c r="D62" s="10">
        <f t="shared" si="1"/>
        <v>4.1611019999999996</v>
      </c>
      <c r="E62" s="13">
        <f t="shared" si="2"/>
        <v>77191.613655575609</v>
      </c>
      <c r="F62" s="10">
        <f t="shared" si="3"/>
        <v>77.191613655575608</v>
      </c>
      <c r="G62" s="10">
        <f t="shared" si="4"/>
        <v>0.21442114904326559</v>
      </c>
      <c r="H62" s="10">
        <f t="shared" si="5"/>
        <v>0.1271517413826565</v>
      </c>
      <c r="O62">
        <v>2.0805509999999998</v>
      </c>
      <c r="P62" s="5">
        <v>1.29</v>
      </c>
      <c r="Q62">
        <f t="shared" si="6"/>
        <v>1661.0600000000002</v>
      </c>
      <c r="R62">
        <f t="shared" si="7"/>
        <v>2.7777777777777779E-3</v>
      </c>
    </row>
    <row r="63" spans="1:18" ht="15" thickBot="1">
      <c r="C63" s="2"/>
      <c r="G63" s="21">
        <f>SUM(G3:G62)</f>
        <v>193.35641258984401</v>
      </c>
      <c r="H63" s="14">
        <f>SUM(H3:H62)</f>
        <v>114.66035266577749</v>
      </c>
    </row>
    <row r="64" spans="1:18">
      <c r="G64" s="22">
        <f>G63*0.593</f>
        <v>114.66035266577749</v>
      </c>
    </row>
    <row r="66" spans="3:8">
      <c r="G66" s="1"/>
      <c r="H66" s="15">
        <f>47.68/114.66</f>
        <v>0.41583813012384441</v>
      </c>
    </row>
    <row r="68" spans="3:8">
      <c r="C68" s="1"/>
    </row>
  </sheetData>
  <mergeCells count="13">
    <mergeCell ref="H1:H2"/>
    <mergeCell ref="D1:D2"/>
    <mergeCell ref="B1:B2"/>
    <mergeCell ref="A1:A2"/>
    <mergeCell ref="C1:C2"/>
    <mergeCell ref="E1:E2"/>
    <mergeCell ref="F1:F2"/>
    <mergeCell ref="G1:G2"/>
    <mergeCell ref="W1:W2"/>
    <mergeCell ref="X1:X2"/>
    <mergeCell ref="Y1:Y2"/>
    <mergeCell ref="Z1:Z2"/>
    <mergeCell ref="AA1:AA2"/>
  </mergeCells>
  <conditionalFormatting sqref="B3:B62">
    <cfRule type="colorScale" priority="2">
      <colorScale>
        <cfvo type="min"/>
        <cfvo type="max"/>
        <color rgb="FF63BE7B"/>
        <color rgb="FFFFEF9C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2021-03-17T15:05:37Z</dcterms:created>
  <dcterms:modified xsi:type="dcterms:W3CDTF">2021-03-19T20:08:56Z</dcterms:modified>
</cp:coreProperties>
</file>